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ÖSSZESÍTETT" sheetId="1" r:id="rId1"/>
    <sheet name="RKIN ZH" sheetId="2" r:id="rId2"/>
    <sheet name="RKIN HD" sheetId="3" r:id="rId3"/>
    <sheet name="ELEKTRO I ZH" sheetId="4" r:id="rId4"/>
    <sheet name="ELEKTRO II ZH" sheetId="5" r:id="rId5"/>
    <sheet name="HF" sheetId="6" r:id="rId6"/>
  </sheets>
  <calcPr calcId="15251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6" i="1"/>
  <c r="L5" i="1" l="1"/>
  <c r="M5" i="1" s="1"/>
  <c r="M8" i="1"/>
  <c r="M11" i="1"/>
  <c r="M14" i="1"/>
  <c r="M16" i="1"/>
  <c r="M19" i="1"/>
  <c r="M20" i="1"/>
  <c r="M24" i="1"/>
  <c r="M12" i="1"/>
  <c r="M10" i="1"/>
  <c r="M18" i="1"/>
  <c r="M22" i="1"/>
  <c r="M26" i="1"/>
  <c r="M6" i="1"/>
  <c r="M7" i="1"/>
  <c r="M9" i="1"/>
  <c r="M13" i="1"/>
  <c r="M15" i="1"/>
  <c r="M17" i="1"/>
  <c r="M21" i="1"/>
  <c r="M23" i="1"/>
  <c r="M25" i="1"/>
  <c r="M4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6" i="1"/>
  <c r="F5" i="1"/>
  <c r="G5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4" i="1"/>
  <c r="Y25" i="6"/>
  <c r="X25" i="6"/>
  <c r="V25" i="6"/>
  <c r="W25" i="6" s="1"/>
  <c r="X24" i="6"/>
  <c r="Y24" i="6" s="1"/>
  <c r="W24" i="6"/>
  <c r="V24" i="6"/>
  <c r="Z24" i="6" s="1"/>
  <c r="Y23" i="6"/>
  <c r="X23" i="6"/>
  <c r="V23" i="6"/>
  <c r="W23" i="6" s="1"/>
  <c r="X22" i="6"/>
  <c r="Y22" i="6" s="1"/>
  <c r="W22" i="6"/>
  <c r="V22" i="6"/>
  <c r="Z22" i="6" s="1"/>
  <c r="Y21" i="6"/>
  <c r="X21" i="6"/>
  <c r="V21" i="6"/>
  <c r="W21" i="6" s="1"/>
  <c r="X20" i="6"/>
  <c r="Y20" i="6" s="1"/>
  <c r="W20" i="6"/>
  <c r="V20" i="6"/>
  <c r="Z20" i="6" s="1"/>
  <c r="Y19" i="6"/>
  <c r="X19" i="6"/>
  <c r="V19" i="6"/>
  <c r="W19" i="6" s="1"/>
  <c r="X18" i="6"/>
  <c r="Y18" i="6" s="1"/>
  <c r="W18" i="6"/>
  <c r="V18" i="6"/>
  <c r="Z18" i="6" s="1"/>
  <c r="Y17" i="6"/>
  <c r="X17" i="6"/>
  <c r="V17" i="6"/>
  <c r="W17" i="6" s="1"/>
  <c r="X16" i="6"/>
  <c r="Y16" i="6" s="1"/>
  <c r="W16" i="6"/>
  <c r="V16" i="6"/>
  <c r="Z16" i="6" s="1"/>
  <c r="Y15" i="6"/>
  <c r="X15" i="6"/>
  <c r="V15" i="6"/>
  <c r="W15" i="6" s="1"/>
  <c r="X14" i="6"/>
  <c r="Y14" i="6" s="1"/>
  <c r="W14" i="6"/>
  <c r="V14" i="6"/>
  <c r="Z14" i="6" s="1"/>
  <c r="Y13" i="6"/>
  <c r="X13" i="6"/>
  <c r="V13" i="6"/>
  <c r="W13" i="6" s="1"/>
  <c r="X12" i="6"/>
  <c r="Y12" i="6" s="1"/>
  <c r="W12" i="6"/>
  <c r="V12" i="6"/>
  <c r="Z12" i="6" s="1"/>
  <c r="Y11" i="6"/>
  <c r="X11" i="6"/>
  <c r="V11" i="6"/>
  <c r="W11" i="6" s="1"/>
  <c r="X10" i="6"/>
  <c r="Y10" i="6" s="1"/>
  <c r="W10" i="6"/>
  <c r="V10" i="6"/>
  <c r="Z10" i="6" s="1"/>
  <c r="Y9" i="6"/>
  <c r="X9" i="6"/>
  <c r="V9" i="6"/>
  <c r="W9" i="6" s="1"/>
  <c r="X8" i="6"/>
  <c r="Y8" i="6" s="1"/>
  <c r="W8" i="6"/>
  <c r="V8" i="6"/>
  <c r="Z8" i="6" s="1"/>
  <c r="Y7" i="6"/>
  <c r="X7" i="6"/>
  <c r="V7" i="6"/>
  <c r="W7" i="6" s="1"/>
  <c r="X6" i="6"/>
  <c r="Y6" i="6" s="1"/>
  <c r="W6" i="6"/>
  <c r="V6" i="6"/>
  <c r="Z6" i="6" s="1"/>
  <c r="Y5" i="6"/>
  <c r="X5" i="6"/>
  <c r="V5" i="6"/>
  <c r="W5" i="6" s="1"/>
  <c r="X4" i="6"/>
  <c r="Y4" i="6" s="1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Y3" i="6"/>
  <c r="X3" i="6"/>
  <c r="V3" i="6"/>
  <c r="W3" i="6" s="1"/>
  <c r="Z3" i="6" l="1"/>
  <c r="AA3" i="6" s="1"/>
  <c r="Z5" i="6"/>
  <c r="Z7" i="6"/>
  <c r="Z9" i="6"/>
  <c r="Z11" i="6"/>
  <c r="AA11" i="6" s="1"/>
  <c r="Z13" i="6"/>
  <c r="AA13" i="6" s="1"/>
  <c r="Z15" i="6"/>
  <c r="Z17" i="6"/>
  <c r="Z19" i="6"/>
  <c r="AA19" i="6" s="1"/>
  <c r="Z21" i="6"/>
  <c r="AA21" i="6" s="1"/>
  <c r="Z23" i="6"/>
  <c r="Z25" i="6"/>
  <c r="AA5" i="6" l="1"/>
  <c r="Z4" i="6"/>
  <c r="AA4" i="6" s="1"/>
  <c r="AA8" i="6"/>
  <c r="AA14" i="6"/>
  <c r="AA24" i="6"/>
  <c r="AA25" i="6"/>
  <c r="AA9" i="6"/>
  <c r="AA20" i="6"/>
  <c r="AA22" i="6"/>
  <c r="AA6" i="6"/>
  <c r="AA10" i="6"/>
  <c r="AA17" i="6"/>
  <c r="AA23" i="6"/>
  <c r="AA15" i="6"/>
  <c r="AA7" i="6"/>
  <c r="AA16" i="6"/>
  <c r="AA18" i="6"/>
  <c r="AA12" i="6"/>
  <c r="G24" i="5" l="1"/>
  <c r="H24" i="5" s="1"/>
  <c r="G23" i="5"/>
  <c r="G22" i="5"/>
  <c r="H22" i="5" s="1"/>
  <c r="G21" i="5"/>
  <c r="G20" i="5"/>
  <c r="H20" i="5" s="1"/>
  <c r="G19" i="5"/>
  <c r="G18" i="5"/>
  <c r="H18" i="5" s="1"/>
  <c r="G17" i="5"/>
  <c r="G16" i="5"/>
  <c r="H16" i="5" s="1"/>
  <c r="G15" i="5"/>
  <c r="G14" i="5"/>
  <c r="H14" i="5" s="1"/>
  <c r="G13" i="5"/>
  <c r="G12" i="5"/>
  <c r="H12" i="5" s="1"/>
  <c r="G11" i="5"/>
  <c r="G10" i="5"/>
  <c r="H10" i="5" s="1"/>
  <c r="G9" i="5"/>
  <c r="G8" i="5"/>
  <c r="H8" i="5" s="1"/>
  <c r="G7" i="5"/>
  <c r="G6" i="5"/>
  <c r="H6" i="5" s="1"/>
  <c r="G5" i="5"/>
  <c r="G4" i="5"/>
  <c r="H4" i="5" s="1"/>
  <c r="F3" i="5"/>
  <c r="E3" i="5"/>
  <c r="C3" i="5"/>
  <c r="B3" i="5"/>
  <c r="G3" i="5" s="1"/>
  <c r="H3" i="5" s="1"/>
  <c r="G2" i="5"/>
  <c r="H23" i="5" s="1"/>
  <c r="H2" i="5" l="1"/>
  <c r="H5" i="5"/>
  <c r="H7" i="5"/>
  <c r="H9" i="5"/>
  <c r="H11" i="5"/>
  <c r="H13" i="5"/>
  <c r="H15" i="5"/>
  <c r="H17" i="5"/>
  <c r="H19" i="5"/>
  <c r="H21" i="5"/>
  <c r="F24" i="4" l="1"/>
  <c r="G24" i="4" s="1"/>
  <c r="G23" i="4"/>
  <c r="F23" i="4"/>
  <c r="F22" i="4"/>
  <c r="G22" i="4" s="1"/>
  <c r="G21" i="4"/>
  <c r="F21" i="4"/>
  <c r="F20" i="4"/>
  <c r="G20" i="4" s="1"/>
  <c r="G19" i="4"/>
  <c r="F19" i="4"/>
  <c r="F18" i="4"/>
  <c r="G18" i="4" s="1"/>
  <c r="G17" i="4"/>
  <c r="F17" i="4"/>
  <c r="F16" i="4"/>
  <c r="G16" i="4" s="1"/>
  <c r="G15" i="4"/>
  <c r="F15" i="4"/>
  <c r="F14" i="4"/>
  <c r="G14" i="4" s="1"/>
  <c r="G13" i="4"/>
  <c r="F13" i="4"/>
  <c r="F12" i="4"/>
  <c r="G12" i="4" s="1"/>
  <c r="G11" i="4"/>
  <c r="F11" i="4"/>
  <c r="F10" i="4"/>
  <c r="G10" i="4" s="1"/>
  <c r="G9" i="4"/>
  <c r="F9" i="4"/>
  <c r="F8" i="4"/>
  <c r="G8" i="4" s="1"/>
  <c r="G7" i="4"/>
  <c r="F7" i="4"/>
  <c r="F6" i="4"/>
  <c r="G6" i="4" s="1"/>
  <c r="G5" i="4"/>
  <c r="F5" i="4"/>
  <c r="F4" i="4"/>
  <c r="G4" i="4" s="1"/>
  <c r="E3" i="4"/>
  <c r="D3" i="4"/>
  <c r="C3" i="4"/>
  <c r="B3" i="4"/>
  <c r="F3" i="4" s="1"/>
  <c r="G3" i="4" s="1"/>
  <c r="F2" i="4"/>
  <c r="G2" i="4" s="1"/>
  <c r="W24" i="3" l="1"/>
  <c r="X24" i="3" s="1"/>
  <c r="Y24" i="3" s="1"/>
  <c r="X23" i="3"/>
  <c r="Y23" i="3" s="1"/>
  <c r="W23" i="3"/>
  <c r="W22" i="3"/>
  <c r="X22" i="3" s="1"/>
  <c r="Y22" i="3" s="1"/>
  <c r="X21" i="3"/>
  <c r="Y21" i="3" s="1"/>
  <c r="W21" i="3"/>
  <c r="W20" i="3"/>
  <c r="X20" i="3" s="1"/>
  <c r="Y20" i="3" s="1"/>
  <c r="X19" i="3"/>
  <c r="Y19" i="3" s="1"/>
  <c r="W19" i="3"/>
  <c r="Y18" i="3"/>
  <c r="X17" i="3"/>
  <c r="Y17" i="3" s="1"/>
  <c r="W17" i="3"/>
  <c r="W16" i="3"/>
  <c r="X16" i="3" s="1"/>
  <c r="Y16" i="3" s="1"/>
  <c r="X15" i="3"/>
  <c r="Y15" i="3" s="1"/>
  <c r="W15" i="3"/>
  <c r="W14" i="3"/>
  <c r="X14" i="3" s="1"/>
  <c r="Y14" i="3" s="1"/>
  <c r="X13" i="3"/>
  <c r="Y13" i="3" s="1"/>
  <c r="W13" i="3"/>
  <c r="W12" i="3"/>
  <c r="X12" i="3" s="1"/>
  <c r="Y12" i="3" s="1"/>
  <c r="X11" i="3"/>
  <c r="Y11" i="3" s="1"/>
  <c r="W11" i="3"/>
  <c r="Y10" i="3"/>
  <c r="Y9" i="3"/>
  <c r="W8" i="3"/>
  <c r="X8" i="3" s="1"/>
  <c r="Y8" i="3" s="1"/>
  <c r="X7" i="3"/>
  <c r="Y7" i="3" s="1"/>
  <c r="W7" i="3"/>
  <c r="W6" i="3"/>
  <c r="X6" i="3" s="1"/>
  <c r="Y6" i="3" s="1"/>
  <c r="Y5" i="3"/>
  <c r="W4" i="3"/>
  <c r="X4" i="3" s="1"/>
  <c r="X2" i="3"/>
  <c r="Y4" i="3" l="1"/>
  <c r="X3" i="3"/>
  <c r="F24" i="2" l="1"/>
  <c r="G24" i="2" s="1"/>
  <c r="G23" i="2"/>
  <c r="F23" i="2"/>
  <c r="F22" i="2"/>
  <c r="G22" i="2" s="1"/>
  <c r="G21" i="2"/>
  <c r="F21" i="2"/>
  <c r="F20" i="2"/>
  <c r="G20" i="2" s="1"/>
  <c r="G19" i="2"/>
  <c r="F19" i="2"/>
  <c r="F18" i="2"/>
  <c r="G18" i="2" s="1"/>
  <c r="G17" i="2"/>
  <c r="F17" i="2"/>
  <c r="F16" i="2"/>
  <c r="G16" i="2" s="1"/>
  <c r="G15" i="2"/>
  <c r="F15" i="2"/>
  <c r="F14" i="2"/>
  <c r="G14" i="2" s="1"/>
  <c r="G13" i="2"/>
  <c r="F13" i="2"/>
  <c r="F12" i="2"/>
  <c r="G12" i="2" s="1"/>
  <c r="G11" i="2"/>
  <c r="F11" i="2"/>
  <c r="F10" i="2"/>
  <c r="G10" i="2" s="1"/>
  <c r="G9" i="2"/>
  <c r="F9" i="2"/>
  <c r="F8" i="2"/>
  <c r="G8" i="2" s="1"/>
  <c r="G7" i="2"/>
  <c r="F7" i="2"/>
  <c r="F6" i="2"/>
  <c r="G6" i="2" s="1"/>
  <c r="G5" i="2"/>
  <c r="F5" i="2"/>
  <c r="F4" i="2"/>
  <c r="G4" i="2" s="1"/>
  <c r="E3" i="2"/>
  <c r="D3" i="2"/>
  <c r="C3" i="2"/>
  <c r="B3" i="2"/>
  <c r="F3" i="2" s="1"/>
  <c r="G3" i="2" s="1"/>
  <c r="F2" i="2"/>
  <c r="G2" i="2" s="1"/>
</calcChain>
</file>

<file path=xl/sharedStrings.xml><?xml version="1.0" encoding="utf-8"?>
<sst xmlns="http://schemas.openxmlformats.org/spreadsheetml/2006/main" count="416" uniqueCount="74">
  <si>
    <t>Feladatszám</t>
  </si>
  <si>
    <t>1. feladat</t>
  </si>
  <si>
    <t>2. feladat</t>
  </si>
  <si>
    <t>3. feladat</t>
  </si>
  <si>
    <t>4. feladat</t>
  </si>
  <si>
    <t>Össesen</t>
  </si>
  <si>
    <t>%</t>
  </si>
  <si>
    <t>Összpontszám</t>
  </si>
  <si>
    <t>Csoportátlag</t>
  </si>
  <si>
    <t>Alexin Balázs</t>
  </si>
  <si>
    <t>Csatlós Krisztina</t>
  </si>
  <si>
    <t>-</t>
  </si>
  <si>
    <t>Cserovszek Adrienn</t>
  </si>
  <si>
    <t>Csik Dóra</t>
  </si>
  <si>
    <t>Fehér Ferencz</t>
  </si>
  <si>
    <t>Fehérvári Eszter</t>
  </si>
  <si>
    <t>Ferenczi Etelka</t>
  </si>
  <si>
    <t>Gondár Stefánia</t>
  </si>
  <si>
    <t>Horváth Márius Nataniel</t>
  </si>
  <si>
    <t>Kiss Noémi Mária</t>
  </si>
  <si>
    <t>Kosa Erik</t>
  </si>
  <si>
    <t>Krizsán Kitti</t>
  </si>
  <si>
    <t>Nagy Gréta</t>
  </si>
  <si>
    <t>Pantl Orsolya</t>
  </si>
  <si>
    <t>Rőder Rita</t>
  </si>
  <si>
    <t>Süveges Zalán</t>
  </si>
  <si>
    <t>Szabó Dávid</t>
  </si>
  <si>
    <t>Széles Bence</t>
  </si>
  <si>
    <t>Tóth Mátyás</t>
  </si>
  <si>
    <t>Varga Péter Tibor</t>
  </si>
  <si>
    <t>Várhegyi Lea Sára</t>
  </si>
  <si>
    <t>PONTLEVONÁS</t>
  </si>
  <si>
    <t>PLUSZPONT</t>
  </si>
  <si>
    <t>Feladat</t>
  </si>
  <si>
    <t>differenciális módszer</t>
  </si>
  <si>
    <t>lineáris módszer</t>
  </si>
  <si>
    <t>nemlineáris módszer</t>
  </si>
  <si>
    <t>összefoglalás</t>
  </si>
  <si>
    <t>Részpont</t>
  </si>
  <si>
    <t>ábra</t>
  </si>
  <si>
    <t>számolás</t>
  </si>
  <si>
    <t>mértékegység</t>
  </si>
  <si>
    <t>értékesjegy</t>
  </si>
  <si>
    <t>egyéb</t>
  </si>
  <si>
    <t>végeredmény</t>
  </si>
  <si>
    <t>indoklás</t>
  </si>
  <si>
    <t>összes diff.</t>
  </si>
  <si>
    <t>összes nemlin.</t>
  </si>
  <si>
    <t>Átlag:</t>
  </si>
  <si>
    <t>Szorgalmi</t>
  </si>
  <si>
    <t>REAKCIÓKINETIKA</t>
  </si>
  <si>
    <t>ELEKTROKÉMIA</t>
  </si>
  <si>
    <t>ÖSSZESEN</t>
  </si>
  <si>
    <t>1.* feladat</t>
  </si>
  <si>
    <t>5. feladat</t>
  </si>
  <si>
    <t>5. c*) feladat</t>
  </si>
  <si>
    <t>6. feladat</t>
  </si>
  <si>
    <t>7. feladat</t>
  </si>
  <si>
    <t>1. a) feladat</t>
  </si>
  <si>
    <t>1. b) feladat</t>
  </si>
  <si>
    <t>8. feladat</t>
  </si>
  <si>
    <t>9. feladat</t>
  </si>
  <si>
    <t>10.feladat</t>
  </si>
  <si>
    <t>Rkin.</t>
  </si>
  <si>
    <t>Elektro.</t>
  </si>
  <si>
    <t>Összesen</t>
  </si>
  <si>
    <t>HÁZI FELADATOK</t>
  </si>
  <si>
    <t>MAXIMUM</t>
  </si>
  <si>
    <t>CSOPORTÁTLAG</t>
  </si>
  <si>
    <t>Pontszám</t>
  </si>
  <si>
    <t>ZH</t>
  </si>
  <si>
    <t>Házi Dolgozat</t>
  </si>
  <si>
    <t>I. ZH</t>
  </si>
  <si>
    <t>II. 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</si>
</sst>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164" fontId="0" fillId="0" borderId="7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0" xfId="0" applyBorder="1"/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0" xfId="0" applyFill="1"/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10" fontId="0" fillId="0" borderId="17" xfId="1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21" xfId="1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5" customWidth="1"/>
    <col min="2" max="2" width="9.140625" customWidth="1"/>
  </cols>
  <sheetData>
    <row r="1" spans="1:13" x14ac:dyDescent="0.25">
      <c r="A1" s="42"/>
      <c r="B1" s="69" t="s">
        <v>66</v>
      </c>
      <c r="C1" s="70"/>
      <c r="D1" s="69" t="s">
        <v>50</v>
      </c>
      <c r="E1" s="71"/>
      <c r="F1" s="71"/>
      <c r="G1" s="70"/>
      <c r="H1" s="69" t="s">
        <v>51</v>
      </c>
      <c r="I1" s="71"/>
      <c r="J1" s="71"/>
      <c r="K1" s="70"/>
      <c r="L1" s="71" t="s">
        <v>52</v>
      </c>
      <c r="M1" s="70"/>
    </row>
    <row r="2" spans="1:13" ht="15.75" thickBot="1" x14ac:dyDescent="0.3">
      <c r="A2" s="50"/>
      <c r="B2" s="72"/>
      <c r="C2" s="75"/>
      <c r="D2" s="72" t="s">
        <v>70</v>
      </c>
      <c r="E2" s="73"/>
      <c r="F2" s="74" t="s">
        <v>71</v>
      </c>
      <c r="G2" s="75"/>
      <c r="H2" s="72" t="s">
        <v>72</v>
      </c>
      <c r="I2" s="73"/>
      <c r="J2" s="74" t="s">
        <v>73</v>
      </c>
      <c r="K2" s="75"/>
      <c r="L2" s="72"/>
      <c r="M2" s="75"/>
    </row>
    <row r="3" spans="1:13" ht="15.75" thickBot="1" x14ac:dyDescent="0.3">
      <c r="A3" s="54"/>
      <c r="B3" s="53" t="s">
        <v>69</v>
      </c>
      <c r="C3" s="55" t="s">
        <v>6</v>
      </c>
      <c r="D3" s="53" t="s">
        <v>69</v>
      </c>
      <c r="E3" s="56" t="s">
        <v>6</v>
      </c>
      <c r="F3" s="57" t="s">
        <v>69</v>
      </c>
      <c r="G3" s="55" t="s">
        <v>6</v>
      </c>
      <c r="H3" s="53" t="s">
        <v>69</v>
      </c>
      <c r="I3" s="56" t="s">
        <v>6</v>
      </c>
      <c r="J3" s="57" t="s">
        <v>69</v>
      </c>
      <c r="K3" s="55" t="s">
        <v>6</v>
      </c>
      <c r="L3" s="51" t="s">
        <v>69</v>
      </c>
      <c r="M3" s="52" t="s">
        <v>6</v>
      </c>
    </row>
    <row r="4" spans="1:13" x14ac:dyDescent="0.25">
      <c r="A4" s="53" t="s">
        <v>67</v>
      </c>
      <c r="B4" s="58">
        <f>HF!Z3</f>
        <v>149</v>
      </c>
      <c r="C4" s="59">
        <f>HF!AA3</f>
        <v>1</v>
      </c>
      <c r="D4" s="58">
        <f>'RKIN ZH'!F2</f>
        <v>44</v>
      </c>
      <c r="E4" s="60">
        <f>'RKIN ZH'!G2</f>
        <v>1</v>
      </c>
      <c r="F4" s="61">
        <f>'RKIN HD'!W2</f>
        <v>40</v>
      </c>
      <c r="G4" s="59">
        <v>1</v>
      </c>
      <c r="H4" s="58">
        <f>'ELEKTRO I ZH'!F2</f>
        <v>44</v>
      </c>
      <c r="I4" s="60">
        <f>'ELEKTRO I ZH'!G2</f>
        <v>1</v>
      </c>
      <c r="J4" s="61">
        <f>'ELEKTRO II ZH'!G2</f>
        <v>44</v>
      </c>
      <c r="K4" s="59">
        <f>'ELEKTRO II ZH'!H2</f>
        <v>1</v>
      </c>
      <c r="L4" s="61">
        <f>D4+F4+H4+J4</f>
        <v>172</v>
      </c>
      <c r="M4" s="59">
        <f>L4/$L$4</f>
        <v>1</v>
      </c>
    </row>
    <row r="5" spans="1:13" ht="15.75" thickBot="1" x14ac:dyDescent="0.3">
      <c r="A5" s="49" t="s">
        <v>68</v>
      </c>
      <c r="B5" s="48">
        <f>HF!Z4</f>
        <v>86.88095238095238</v>
      </c>
      <c r="C5" s="62">
        <f>HF!AA4</f>
        <v>0.58309364014062004</v>
      </c>
      <c r="D5" s="48">
        <f>'RKIN ZH'!F3</f>
        <v>25.537867647058825</v>
      </c>
      <c r="E5" s="63">
        <f>'RKIN ZH'!G3</f>
        <v>0.58040608288770057</v>
      </c>
      <c r="F5" s="64">
        <f>F4*G5</f>
        <v>30.117647058823529</v>
      </c>
      <c r="G5" s="62">
        <f>'RKIN HD'!X3</f>
        <v>0.75294117647058822</v>
      </c>
      <c r="H5" s="48">
        <f>'ELEKTRO I ZH'!F3</f>
        <v>25.315686274509801</v>
      </c>
      <c r="I5" s="63">
        <f>'ELEKTRO I ZH'!G3</f>
        <v>0.57535650623885914</v>
      </c>
      <c r="J5" s="64">
        <f>'ELEKTRO II ZH'!G3</f>
        <v>23.539460784313725</v>
      </c>
      <c r="K5" s="62">
        <f>'ELEKTRO II ZH'!H3</f>
        <v>0.53498774509803926</v>
      </c>
      <c r="L5" s="64">
        <f>AVERAGE(L6:L26)</f>
        <v>79.595238095238102</v>
      </c>
      <c r="M5" s="62">
        <f t="shared" ref="M5:M26" si="0">L5/$L$4</f>
        <v>0.46276301218161686</v>
      </c>
    </row>
    <row r="6" spans="1:13" x14ac:dyDescent="0.25">
      <c r="A6" s="33" t="s">
        <v>9</v>
      </c>
      <c r="B6" s="65">
        <f>HF!Z5</f>
        <v>98.5</v>
      </c>
      <c r="C6" s="66">
        <f>HF!AA5</f>
        <v>0.66107382550335569</v>
      </c>
      <c r="D6" s="65">
        <f>'RKIN ZH'!F4</f>
        <v>33.5</v>
      </c>
      <c r="E6" s="67">
        <f>'RKIN ZH'!G4</f>
        <v>0.76136363636363635</v>
      </c>
      <c r="F6" s="68">
        <f>'RKIN HD'!W4</f>
        <v>22</v>
      </c>
      <c r="G6" s="66">
        <f>'RKIN HD'!X4</f>
        <v>0.55000000000000004</v>
      </c>
      <c r="H6" s="65">
        <f>'ELEKTRO I ZH'!F4</f>
        <v>31.5</v>
      </c>
      <c r="I6" s="67">
        <f>'ELEKTRO I ZH'!G4</f>
        <v>0.71590909090909094</v>
      </c>
      <c r="J6" s="68">
        <f>'ELEKTRO II ZH'!G4</f>
        <v>38</v>
      </c>
      <c r="K6" s="66">
        <f>'ELEKTRO II ZH'!H4</f>
        <v>0.86363636363636365</v>
      </c>
      <c r="L6" s="58">
        <f>IF(F6="-",D6+H6+J6,D6+F6+H6+J6)</f>
        <v>125</v>
      </c>
      <c r="M6" s="59">
        <f t="shared" si="0"/>
        <v>0.72674418604651159</v>
      </c>
    </row>
    <row r="7" spans="1:13" x14ac:dyDescent="0.25">
      <c r="A7" s="33" t="s">
        <v>10</v>
      </c>
      <c r="B7" s="65">
        <f>HF!Z6</f>
        <v>95</v>
      </c>
      <c r="C7" s="66">
        <f>HF!AA6</f>
        <v>0.63758389261744963</v>
      </c>
      <c r="D7" s="65">
        <f>'RKIN ZH'!F5</f>
        <v>0</v>
      </c>
      <c r="E7" s="67">
        <f>'RKIN ZH'!G5</f>
        <v>0</v>
      </c>
      <c r="F7" s="68" t="str">
        <f>'RKIN HD'!W5</f>
        <v>-</v>
      </c>
      <c r="G7" s="66" t="str">
        <f>'RKIN HD'!X5</f>
        <v>-</v>
      </c>
      <c r="H7" s="65">
        <f>'ELEKTRO I ZH'!F5</f>
        <v>14</v>
      </c>
      <c r="I7" s="67">
        <f>'ELEKTRO I ZH'!G5</f>
        <v>0.31818181818181818</v>
      </c>
      <c r="J7" s="68">
        <f>'ELEKTRO II ZH'!G5</f>
        <v>22</v>
      </c>
      <c r="K7" s="66">
        <f>'ELEKTRO II ZH'!H5</f>
        <v>0.5</v>
      </c>
      <c r="L7" s="65">
        <f t="shared" ref="L7:L26" si="1">IF(F7="-",D7+H7+J7,D7+F7+H7+J7)</f>
        <v>36</v>
      </c>
      <c r="M7" s="66">
        <f t="shared" si="0"/>
        <v>0.20930232558139536</v>
      </c>
    </row>
    <row r="8" spans="1:13" x14ac:dyDescent="0.25">
      <c r="A8" s="33" t="s">
        <v>12</v>
      </c>
      <c r="B8" s="65">
        <f>HF!Z7</f>
        <v>97</v>
      </c>
      <c r="C8" s="66">
        <f>HF!AA7</f>
        <v>0.65100671140939592</v>
      </c>
      <c r="D8" s="65">
        <f>'RKIN ZH'!F6</f>
        <v>19.5</v>
      </c>
      <c r="E8" s="67">
        <f>'RKIN ZH'!G6</f>
        <v>0.44318181818181818</v>
      </c>
      <c r="F8" s="68">
        <f>'RKIN HD'!W6</f>
        <v>37</v>
      </c>
      <c r="G8" s="66">
        <f>'RKIN HD'!X6</f>
        <v>0.92500000000000004</v>
      </c>
      <c r="H8" s="65">
        <f>'ELEKTRO I ZH'!F6</f>
        <v>34.5</v>
      </c>
      <c r="I8" s="67">
        <f>'ELEKTRO I ZH'!G6</f>
        <v>0.78409090909090906</v>
      </c>
      <c r="J8" s="68">
        <f>'ELEKTRO II ZH'!G6</f>
        <v>26</v>
      </c>
      <c r="K8" s="66">
        <f>'ELEKTRO II ZH'!H6</f>
        <v>0.59090909090909094</v>
      </c>
      <c r="L8" s="65">
        <f t="shared" si="1"/>
        <v>117</v>
      </c>
      <c r="M8" s="66">
        <f t="shared" si="0"/>
        <v>0.68023255813953487</v>
      </c>
    </row>
    <row r="9" spans="1:13" x14ac:dyDescent="0.25">
      <c r="A9" s="33" t="s">
        <v>13</v>
      </c>
      <c r="B9" s="65">
        <f>HF!Z8</f>
        <v>112</v>
      </c>
      <c r="C9" s="66">
        <f>HF!AA8</f>
        <v>0.75167785234899331</v>
      </c>
      <c r="D9" s="65">
        <f>'RKIN ZH'!F7</f>
        <v>24</v>
      </c>
      <c r="E9" s="67">
        <f>'RKIN ZH'!G7</f>
        <v>0.54545454545454541</v>
      </c>
      <c r="F9" s="68">
        <f>'RKIN HD'!W7</f>
        <v>22</v>
      </c>
      <c r="G9" s="66">
        <f>'RKIN HD'!X7</f>
        <v>0.55000000000000004</v>
      </c>
      <c r="H9" s="65">
        <f>'ELEKTRO I ZH'!F7</f>
        <v>27</v>
      </c>
      <c r="I9" s="67">
        <f>'ELEKTRO I ZH'!G7</f>
        <v>0.61363636363636365</v>
      </c>
      <c r="J9" s="68">
        <f>'ELEKTRO II ZH'!G7</f>
        <v>17</v>
      </c>
      <c r="K9" s="66">
        <f>'ELEKTRO II ZH'!H7</f>
        <v>0.38636363636363635</v>
      </c>
      <c r="L9" s="65">
        <f t="shared" si="1"/>
        <v>90</v>
      </c>
      <c r="M9" s="66">
        <f t="shared" si="0"/>
        <v>0.52325581395348841</v>
      </c>
    </row>
    <row r="10" spans="1:13" x14ac:dyDescent="0.25">
      <c r="A10" s="33" t="s">
        <v>14</v>
      </c>
      <c r="B10" s="65">
        <f>HF!Z9</f>
        <v>77</v>
      </c>
      <c r="C10" s="66">
        <f>HF!AA9</f>
        <v>0.51677852348993292</v>
      </c>
      <c r="D10" s="65">
        <f>'RKIN ZH'!F8</f>
        <v>21.5</v>
      </c>
      <c r="E10" s="67">
        <f>'RKIN ZH'!G8</f>
        <v>0.48863636363636365</v>
      </c>
      <c r="F10" s="68">
        <f>'RKIN HD'!W8</f>
        <v>38</v>
      </c>
      <c r="G10" s="66">
        <f>'RKIN HD'!X8</f>
        <v>0.95</v>
      </c>
      <c r="H10" s="65">
        <f>'ELEKTRO I ZH'!F8</f>
        <v>5</v>
      </c>
      <c r="I10" s="67">
        <f>'ELEKTRO I ZH'!G8</f>
        <v>0.11363636363636363</v>
      </c>
      <c r="J10" s="68">
        <f>'ELEKTRO II ZH'!G8</f>
        <v>14</v>
      </c>
      <c r="K10" s="66">
        <f>'ELEKTRO II ZH'!H8</f>
        <v>0.31818181818181818</v>
      </c>
      <c r="L10" s="65">
        <f t="shared" si="1"/>
        <v>78.5</v>
      </c>
      <c r="M10" s="66">
        <f t="shared" si="0"/>
        <v>0.45639534883720928</v>
      </c>
    </row>
    <row r="11" spans="1:13" x14ac:dyDescent="0.25">
      <c r="A11" s="33" t="s">
        <v>15</v>
      </c>
      <c r="B11" s="65">
        <f>HF!Z10</f>
        <v>0</v>
      </c>
      <c r="C11" s="66">
        <f>HF!AA10</f>
        <v>0</v>
      </c>
      <c r="D11" s="65">
        <f>'RKIN ZH'!F9</f>
        <v>0</v>
      </c>
      <c r="E11" s="67">
        <f>'RKIN ZH'!G9</f>
        <v>0</v>
      </c>
      <c r="F11" s="68" t="str">
        <f>'RKIN HD'!W9</f>
        <v>-</v>
      </c>
      <c r="G11" s="66" t="str">
        <f>'RKIN HD'!X9</f>
        <v>-</v>
      </c>
      <c r="H11" s="65">
        <f>'ELEKTRO I ZH'!F9</f>
        <v>0</v>
      </c>
      <c r="I11" s="67">
        <f>'ELEKTRO I ZH'!G9</f>
        <v>0</v>
      </c>
      <c r="J11" s="68">
        <f>'ELEKTRO II ZH'!G9</f>
        <v>0</v>
      </c>
      <c r="K11" s="66">
        <f>'ELEKTRO II ZH'!H9</f>
        <v>0</v>
      </c>
      <c r="L11" s="65">
        <f t="shared" si="1"/>
        <v>0</v>
      </c>
      <c r="M11" s="66">
        <f t="shared" si="0"/>
        <v>0</v>
      </c>
    </row>
    <row r="12" spans="1:13" x14ac:dyDescent="0.25">
      <c r="A12" s="33" t="s">
        <v>16</v>
      </c>
      <c r="B12" s="65">
        <f>HF!Z11</f>
        <v>67</v>
      </c>
      <c r="C12" s="66">
        <f>HF!AA11</f>
        <v>0.44966442953020136</v>
      </c>
      <c r="D12" s="65">
        <f>'RKIN ZH'!F10</f>
        <v>17.5</v>
      </c>
      <c r="E12" s="67">
        <f>'RKIN ZH'!G10</f>
        <v>0.39772727272727271</v>
      </c>
      <c r="F12" s="68" t="str">
        <f>'RKIN HD'!W10</f>
        <v>-</v>
      </c>
      <c r="G12" s="66" t="str">
        <f>'RKIN HD'!X10</f>
        <v>-</v>
      </c>
      <c r="H12" s="65">
        <f>'ELEKTRO I ZH'!F10</f>
        <v>0</v>
      </c>
      <c r="I12" s="67">
        <f>'ELEKTRO I ZH'!G10</f>
        <v>0</v>
      </c>
      <c r="J12" s="68">
        <f>'ELEKTRO II ZH'!G10</f>
        <v>0</v>
      </c>
      <c r="K12" s="66">
        <f>'ELEKTRO II ZH'!H10</f>
        <v>0</v>
      </c>
      <c r="L12" s="65">
        <f t="shared" si="1"/>
        <v>17.5</v>
      </c>
      <c r="M12" s="66">
        <f t="shared" si="0"/>
        <v>0.10174418604651163</v>
      </c>
    </row>
    <row r="13" spans="1:13" x14ac:dyDescent="0.25">
      <c r="A13" s="33" t="s">
        <v>17</v>
      </c>
      <c r="B13" s="65">
        <f>HF!Z12</f>
        <v>104.5</v>
      </c>
      <c r="C13" s="66">
        <f>HF!AA12</f>
        <v>0.70134228187919467</v>
      </c>
      <c r="D13" s="65">
        <f>'RKIN ZH'!F11</f>
        <v>18</v>
      </c>
      <c r="E13" s="67">
        <f>'RKIN ZH'!G11</f>
        <v>0.40909090909090912</v>
      </c>
      <c r="F13" s="68">
        <f>'RKIN HD'!W11</f>
        <v>43</v>
      </c>
      <c r="G13" s="66">
        <f>'RKIN HD'!X11</f>
        <v>1.075</v>
      </c>
      <c r="H13" s="65">
        <f>'ELEKTRO I ZH'!F11</f>
        <v>22.5</v>
      </c>
      <c r="I13" s="67">
        <f>'ELEKTRO I ZH'!G11</f>
        <v>0.51136363636363635</v>
      </c>
      <c r="J13" s="68">
        <f>'ELEKTRO II ZH'!G11</f>
        <v>26.5</v>
      </c>
      <c r="K13" s="66">
        <f>'ELEKTRO II ZH'!H11</f>
        <v>0.60227272727272729</v>
      </c>
      <c r="L13" s="65">
        <f t="shared" si="1"/>
        <v>110</v>
      </c>
      <c r="M13" s="66">
        <f t="shared" si="0"/>
        <v>0.63953488372093026</v>
      </c>
    </row>
    <row r="14" spans="1:13" x14ac:dyDescent="0.25">
      <c r="A14" s="33" t="s">
        <v>18</v>
      </c>
      <c r="B14" s="65">
        <f>HF!Z13</f>
        <v>93.5</v>
      </c>
      <c r="C14" s="66">
        <f>HF!AA13</f>
        <v>0.62751677852348997</v>
      </c>
      <c r="D14" s="65">
        <f>'RKIN ZH'!F12</f>
        <v>25.5</v>
      </c>
      <c r="E14" s="67">
        <f>'RKIN ZH'!G12</f>
        <v>0.57954545454545459</v>
      </c>
      <c r="F14" s="68">
        <f>'RKIN HD'!W12</f>
        <v>25</v>
      </c>
      <c r="G14" s="66">
        <f>'RKIN HD'!X12</f>
        <v>0.625</v>
      </c>
      <c r="H14" s="65">
        <f>'ELEKTRO I ZH'!F12</f>
        <v>30.5</v>
      </c>
      <c r="I14" s="67">
        <f>'ELEKTRO I ZH'!G12</f>
        <v>0.69318181818181823</v>
      </c>
      <c r="J14" s="68">
        <f>'ELEKTRO II ZH'!G12</f>
        <v>20.5</v>
      </c>
      <c r="K14" s="66">
        <f>'ELEKTRO II ZH'!H12</f>
        <v>0.46590909090909088</v>
      </c>
      <c r="L14" s="65">
        <f t="shared" si="1"/>
        <v>101.5</v>
      </c>
      <c r="M14" s="66">
        <f t="shared" si="0"/>
        <v>0.59011627906976749</v>
      </c>
    </row>
    <row r="15" spans="1:13" x14ac:dyDescent="0.25">
      <c r="A15" s="33" t="s">
        <v>19</v>
      </c>
      <c r="B15" s="65">
        <f>HF!Z14</f>
        <v>104</v>
      </c>
      <c r="C15" s="66">
        <f>HF!AA14</f>
        <v>0.69798657718120805</v>
      </c>
      <c r="D15" s="65">
        <f>'RKIN ZH'!F13</f>
        <v>0</v>
      </c>
      <c r="E15" s="67">
        <f>'RKIN ZH'!G13</f>
        <v>0</v>
      </c>
      <c r="F15" s="68">
        <f>'RKIN HD'!W13</f>
        <v>37</v>
      </c>
      <c r="G15" s="66">
        <f>'RKIN HD'!X13</f>
        <v>0.92500000000000004</v>
      </c>
      <c r="H15" s="65">
        <f>'ELEKTRO I ZH'!F13</f>
        <v>0</v>
      </c>
      <c r="I15" s="67">
        <f>'ELEKTRO I ZH'!G13</f>
        <v>0</v>
      </c>
      <c r="J15" s="68">
        <f>'ELEKTRO II ZH'!G13</f>
        <v>12</v>
      </c>
      <c r="K15" s="66">
        <f>'ELEKTRO II ZH'!H13</f>
        <v>0.27272727272727271</v>
      </c>
      <c r="L15" s="65">
        <f t="shared" si="1"/>
        <v>49</v>
      </c>
      <c r="M15" s="66">
        <f t="shared" si="0"/>
        <v>0.28488372093023256</v>
      </c>
    </row>
    <row r="16" spans="1:13" x14ac:dyDescent="0.25">
      <c r="A16" s="33" t="s">
        <v>20</v>
      </c>
      <c r="B16" s="65">
        <f>HF!Z15</f>
        <v>77</v>
      </c>
      <c r="C16" s="66">
        <f>HF!AA15</f>
        <v>0.51677852348993292</v>
      </c>
      <c r="D16" s="65">
        <f>'RKIN ZH'!F14</f>
        <v>12</v>
      </c>
      <c r="E16" s="67">
        <f>'RKIN ZH'!G14</f>
        <v>0.27272727272727271</v>
      </c>
      <c r="F16" s="68">
        <f>'RKIN HD'!W14</f>
        <v>40</v>
      </c>
      <c r="G16" s="66">
        <f>'RKIN HD'!X14</f>
        <v>1</v>
      </c>
      <c r="H16" s="65">
        <f>'ELEKTRO I ZH'!F14</f>
        <v>9.5</v>
      </c>
      <c r="I16" s="67">
        <f>'ELEKTRO I ZH'!G14</f>
        <v>0.21590909090909091</v>
      </c>
      <c r="J16" s="68">
        <f>'ELEKTRO II ZH'!G14</f>
        <v>11</v>
      </c>
      <c r="K16" s="66">
        <f>'ELEKTRO II ZH'!H14</f>
        <v>0.25</v>
      </c>
      <c r="L16" s="65">
        <f t="shared" si="1"/>
        <v>72.5</v>
      </c>
      <c r="M16" s="66">
        <f t="shared" si="0"/>
        <v>0.42151162790697677</v>
      </c>
    </row>
    <row r="17" spans="1:13" x14ac:dyDescent="0.25">
      <c r="A17" s="33" t="s">
        <v>21</v>
      </c>
      <c r="B17" s="65">
        <f>HF!Z16</f>
        <v>96</v>
      </c>
      <c r="C17" s="66">
        <f>HF!AA16</f>
        <v>0.64429530201342278</v>
      </c>
      <c r="D17" s="65">
        <f>'RKIN ZH'!F15</f>
        <v>14.5</v>
      </c>
      <c r="E17" s="67">
        <f>'RKIN ZH'!G15</f>
        <v>0.32954545454545453</v>
      </c>
      <c r="F17" s="68">
        <f>'RKIN HD'!W15</f>
        <v>30</v>
      </c>
      <c r="G17" s="66">
        <f>'RKIN HD'!X15</f>
        <v>0.75</v>
      </c>
      <c r="H17" s="65">
        <f>'ELEKTRO I ZH'!F15</f>
        <v>25.5</v>
      </c>
      <c r="I17" s="67">
        <f>'ELEKTRO I ZH'!G15</f>
        <v>0.57954545454545459</v>
      </c>
      <c r="J17" s="68">
        <f>'ELEKTRO II ZH'!G15</f>
        <v>25</v>
      </c>
      <c r="K17" s="66">
        <f>'ELEKTRO II ZH'!H15</f>
        <v>0.56818181818181823</v>
      </c>
      <c r="L17" s="65">
        <f t="shared" si="1"/>
        <v>95</v>
      </c>
      <c r="M17" s="66">
        <f t="shared" si="0"/>
        <v>0.55232558139534882</v>
      </c>
    </row>
    <row r="18" spans="1:13" x14ac:dyDescent="0.25">
      <c r="A18" s="33" t="s">
        <v>22</v>
      </c>
      <c r="B18" s="65">
        <f>HF!Z17</f>
        <v>109.5</v>
      </c>
      <c r="C18" s="66">
        <f>HF!AA17</f>
        <v>0.7348993288590604</v>
      </c>
      <c r="D18" s="65">
        <f>'RKIN ZH'!F16</f>
        <v>35.5</v>
      </c>
      <c r="E18" s="67">
        <f>'RKIN ZH'!G16</f>
        <v>0.80681818181818177</v>
      </c>
      <c r="F18" s="68">
        <f>'RKIN HD'!W16</f>
        <v>40</v>
      </c>
      <c r="G18" s="66">
        <f>'RKIN HD'!X16</f>
        <v>1</v>
      </c>
      <c r="H18" s="65">
        <f>'ELEKTRO I ZH'!F16</f>
        <v>29.5</v>
      </c>
      <c r="I18" s="67">
        <f>'ELEKTRO I ZH'!G16</f>
        <v>0.67045454545454541</v>
      </c>
      <c r="J18" s="68">
        <f>'ELEKTRO II ZH'!G16</f>
        <v>38</v>
      </c>
      <c r="K18" s="66">
        <f>'ELEKTRO II ZH'!H16</f>
        <v>0.86363636363636365</v>
      </c>
      <c r="L18" s="65">
        <f t="shared" si="1"/>
        <v>143</v>
      </c>
      <c r="M18" s="66">
        <f t="shared" si="0"/>
        <v>0.83139534883720934</v>
      </c>
    </row>
    <row r="19" spans="1:13" x14ac:dyDescent="0.25">
      <c r="A19" s="33" t="s">
        <v>23</v>
      </c>
      <c r="B19" s="65">
        <f>HF!Z18</f>
        <v>75</v>
      </c>
      <c r="C19" s="66">
        <f>HF!AA18</f>
        <v>0.50335570469798663</v>
      </c>
      <c r="D19" s="65">
        <f>'RKIN ZH'!F17</f>
        <v>13</v>
      </c>
      <c r="E19" s="67">
        <f>'RKIN ZH'!G17</f>
        <v>0.29545454545454547</v>
      </c>
      <c r="F19" s="68">
        <f>'RKIN HD'!W17</f>
        <v>33</v>
      </c>
      <c r="G19" s="66">
        <f>'RKIN HD'!X17</f>
        <v>0.82499999999999996</v>
      </c>
      <c r="H19" s="65">
        <f>'ELEKTRO I ZH'!F17</f>
        <v>25.5</v>
      </c>
      <c r="I19" s="67">
        <f>'ELEKTRO I ZH'!G17</f>
        <v>0.57954545454545459</v>
      </c>
      <c r="J19" s="68">
        <f>'ELEKTRO II ZH'!G17</f>
        <v>0</v>
      </c>
      <c r="K19" s="66">
        <f>'ELEKTRO II ZH'!H17</f>
        <v>0</v>
      </c>
      <c r="L19" s="65">
        <f t="shared" si="1"/>
        <v>71.5</v>
      </c>
      <c r="M19" s="66">
        <f t="shared" si="0"/>
        <v>0.41569767441860467</v>
      </c>
    </row>
    <row r="20" spans="1:13" x14ac:dyDescent="0.25">
      <c r="A20" s="33" t="s">
        <v>24</v>
      </c>
      <c r="B20" s="65">
        <f>HF!Z19</f>
        <v>94</v>
      </c>
      <c r="C20" s="66">
        <f>HF!AA19</f>
        <v>0.63087248322147649</v>
      </c>
      <c r="D20" s="65">
        <f>'RKIN ZH'!F18</f>
        <v>43.5</v>
      </c>
      <c r="E20" s="67">
        <f>'RKIN ZH'!G18</f>
        <v>0.98863636363636365</v>
      </c>
      <c r="F20" s="68" t="str">
        <f>'RKIN HD'!W18</f>
        <v>-</v>
      </c>
      <c r="G20" s="66" t="str">
        <f>'RKIN HD'!X18</f>
        <v>-</v>
      </c>
      <c r="H20" s="65">
        <f>'ELEKTRO I ZH'!F18</f>
        <v>23.5</v>
      </c>
      <c r="I20" s="67">
        <f>'ELEKTRO I ZH'!G18</f>
        <v>0.53409090909090906</v>
      </c>
      <c r="J20" s="68">
        <f>'ELEKTRO II ZH'!G18</f>
        <v>17</v>
      </c>
      <c r="K20" s="66">
        <f>'ELEKTRO II ZH'!H18</f>
        <v>0.38636363636363635</v>
      </c>
      <c r="L20" s="65">
        <f t="shared" si="1"/>
        <v>84</v>
      </c>
      <c r="M20" s="66">
        <f t="shared" si="0"/>
        <v>0.48837209302325579</v>
      </c>
    </row>
    <row r="21" spans="1:13" x14ac:dyDescent="0.25">
      <c r="A21" s="33" t="s">
        <v>25</v>
      </c>
      <c r="B21" s="65">
        <f>HF!Z20</f>
        <v>85.5</v>
      </c>
      <c r="C21" s="66">
        <f>HF!AA20</f>
        <v>0.5738255033557047</v>
      </c>
      <c r="D21" s="65">
        <f>'RKIN ZH'!F19</f>
        <v>11.5</v>
      </c>
      <c r="E21" s="67">
        <f>'RKIN ZH'!G19</f>
        <v>0.26136363636363635</v>
      </c>
      <c r="F21" s="68">
        <f>'RKIN HD'!W19</f>
        <v>28</v>
      </c>
      <c r="G21" s="66">
        <f>'RKIN HD'!X19</f>
        <v>0.7</v>
      </c>
      <c r="H21" s="65">
        <f>'ELEKTRO I ZH'!F19</f>
        <v>26.5</v>
      </c>
      <c r="I21" s="67">
        <f>'ELEKTRO I ZH'!G19</f>
        <v>0.60227272727272729</v>
      </c>
      <c r="J21" s="68">
        <f>'ELEKTRO II ZH'!G19</f>
        <v>23</v>
      </c>
      <c r="K21" s="66">
        <f>'ELEKTRO II ZH'!H19</f>
        <v>0.52272727272727271</v>
      </c>
      <c r="L21" s="65">
        <f t="shared" si="1"/>
        <v>89</v>
      </c>
      <c r="M21" s="66">
        <f t="shared" si="0"/>
        <v>0.51744186046511631</v>
      </c>
    </row>
    <row r="22" spans="1:13" x14ac:dyDescent="0.25">
      <c r="A22" s="33" t="s">
        <v>26</v>
      </c>
      <c r="B22" s="65">
        <f>HF!Z21</f>
        <v>83</v>
      </c>
      <c r="C22" s="66">
        <f>HF!AA21</f>
        <v>0.55704697986577179</v>
      </c>
      <c r="D22" s="65">
        <f>'RKIN ZH'!F20</f>
        <v>29.5</v>
      </c>
      <c r="E22" s="67">
        <f>'RKIN ZH'!G20</f>
        <v>0.67045454545454541</v>
      </c>
      <c r="F22" s="68">
        <f>'RKIN HD'!W20</f>
        <v>13</v>
      </c>
      <c r="G22" s="66">
        <f>'RKIN HD'!X20</f>
        <v>0.32500000000000001</v>
      </c>
      <c r="H22" s="65">
        <f>'ELEKTRO I ZH'!F20</f>
        <v>24.5</v>
      </c>
      <c r="I22" s="67">
        <f>'ELEKTRO I ZH'!G20</f>
        <v>0.55681818181818177</v>
      </c>
      <c r="J22" s="68">
        <f>'ELEKTRO II ZH'!G20</f>
        <v>25.5</v>
      </c>
      <c r="K22" s="66">
        <f>'ELEKTRO II ZH'!H20</f>
        <v>0.57954545454545459</v>
      </c>
      <c r="L22" s="65">
        <f t="shared" si="1"/>
        <v>92.5</v>
      </c>
      <c r="M22" s="66">
        <f t="shared" si="0"/>
        <v>0.53779069767441856</v>
      </c>
    </row>
    <row r="23" spans="1:13" x14ac:dyDescent="0.25">
      <c r="A23" s="33" t="s">
        <v>27</v>
      </c>
      <c r="B23" s="65">
        <f>HF!Z22</f>
        <v>122</v>
      </c>
      <c r="C23" s="66">
        <f>HF!AA22</f>
        <v>0.81879194630872487</v>
      </c>
      <c r="D23" s="65">
        <f>'RKIN ZH'!F21</f>
        <v>27</v>
      </c>
      <c r="E23" s="67">
        <f>'RKIN ZH'!G21</f>
        <v>0.61363636363636365</v>
      </c>
      <c r="F23" s="68">
        <f>'RKIN HD'!W21</f>
        <v>20</v>
      </c>
      <c r="G23" s="66">
        <f>'RKIN HD'!X21</f>
        <v>0.5</v>
      </c>
      <c r="H23" s="65">
        <f>'ELEKTRO I ZH'!F21</f>
        <v>27.5</v>
      </c>
      <c r="I23" s="67">
        <f>'ELEKTRO I ZH'!G21</f>
        <v>0.625</v>
      </c>
      <c r="J23" s="68">
        <f>'ELEKTRO II ZH'!G21</f>
        <v>23.5</v>
      </c>
      <c r="K23" s="66">
        <f>'ELEKTRO II ZH'!H21</f>
        <v>0.53409090909090906</v>
      </c>
      <c r="L23" s="65">
        <f t="shared" si="1"/>
        <v>98</v>
      </c>
      <c r="M23" s="66">
        <f t="shared" si="0"/>
        <v>0.56976744186046513</v>
      </c>
    </row>
    <row r="24" spans="1:13" x14ac:dyDescent="0.25">
      <c r="A24" s="33" t="s">
        <v>28</v>
      </c>
      <c r="B24" s="65">
        <f>HF!Z23</f>
        <v>56.5</v>
      </c>
      <c r="C24" s="66">
        <f>HF!AA23</f>
        <v>0.37919463087248323</v>
      </c>
      <c r="D24" s="65">
        <f>'RKIN ZH'!F22</f>
        <v>0</v>
      </c>
      <c r="E24" s="67">
        <f>'RKIN ZH'!G22</f>
        <v>0</v>
      </c>
      <c r="F24" s="68">
        <f>'RKIN HD'!W22</f>
        <v>13</v>
      </c>
      <c r="G24" s="66">
        <f>'RKIN HD'!X22</f>
        <v>0.32500000000000001</v>
      </c>
      <c r="H24" s="65">
        <f>'ELEKTRO I ZH'!F22</f>
        <v>26</v>
      </c>
      <c r="I24" s="67">
        <f>'ELEKTRO I ZH'!G22</f>
        <v>0.59090909090909094</v>
      </c>
      <c r="J24" s="68">
        <f>'ELEKTRO II ZH'!G22</f>
        <v>0</v>
      </c>
      <c r="K24" s="66">
        <f>'ELEKTRO II ZH'!H22</f>
        <v>0</v>
      </c>
      <c r="L24" s="65">
        <f t="shared" si="1"/>
        <v>39</v>
      </c>
      <c r="M24" s="66">
        <f t="shared" si="0"/>
        <v>0.22674418604651161</v>
      </c>
    </row>
    <row r="25" spans="1:13" x14ac:dyDescent="0.25">
      <c r="A25" s="33" t="s">
        <v>29</v>
      </c>
      <c r="B25" s="65">
        <f>HF!Z24</f>
        <v>73</v>
      </c>
      <c r="C25" s="66">
        <f>HF!AA24</f>
        <v>0.48993288590604028</v>
      </c>
      <c r="D25" s="65">
        <f>'RKIN ZH'!F23</f>
        <v>13.5</v>
      </c>
      <c r="E25" s="67">
        <f>'RKIN ZH'!G23</f>
        <v>0.30681818181818182</v>
      </c>
      <c r="F25" s="68">
        <f>'RKIN HD'!W23</f>
        <v>29</v>
      </c>
      <c r="G25" s="66">
        <f>'RKIN HD'!X23</f>
        <v>0.72499999999999998</v>
      </c>
      <c r="H25" s="65">
        <f>'ELEKTRO I ZH'!F23</f>
        <v>16.5</v>
      </c>
      <c r="I25" s="67">
        <f>'ELEKTRO I ZH'!G23</f>
        <v>0.375</v>
      </c>
      <c r="J25" s="68">
        <f>'ELEKTRO II ZH'!G23</f>
        <v>10</v>
      </c>
      <c r="K25" s="66">
        <f>'ELEKTRO II ZH'!H23</f>
        <v>0.22727272727272727</v>
      </c>
      <c r="L25" s="65">
        <f t="shared" si="1"/>
        <v>69</v>
      </c>
      <c r="M25" s="66">
        <f t="shared" si="0"/>
        <v>0.40116279069767441</v>
      </c>
    </row>
    <row r="26" spans="1:13" ht="15.75" thickBot="1" x14ac:dyDescent="0.3">
      <c r="A26" s="36" t="s">
        <v>30</v>
      </c>
      <c r="B26" s="48">
        <f>HF!Z25</f>
        <v>104.5</v>
      </c>
      <c r="C26" s="62">
        <f>HF!AA25</f>
        <v>0.70134228187919467</v>
      </c>
      <c r="D26" s="48">
        <f>'RKIN ZH'!F24</f>
        <v>26.5</v>
      </c>
      <c r="E26" s="63">
        <f>'RKIN ZH'!G24</f>
        <v>0.60227272727272729</v>
      </c>
      <c r="F26" s="64">
        <f>'RKIN HD'!W24</f>
        <v>42</v>
      </c>
      <c r="G26" s="62">
        <f>'RKIN HD'!X24</f>
        <v>1.05</v>
      </c>
      <c r="H26" s="48">
        <f>'ELEKTRO I ZH'!F24</f>
        <v>0</v>
      </c>
      <c r="I26" s="63">
        <f>'ELEKTRO I ZH'!G24</f>
        <v>0</v>
      </c>
      <c r="J26" s="64">
        <f>'ELEKTRO II ZH'!G24</f>
        <v>25</v>
      </c>
      <c r="K26" s="62">
        <f>'ELEKTRO II ZH'!H24</f>
        <v>0.56818181818181823</v>
      </c>
      <c r="L26" s="48">
        <f t="shared" si="1"/>
        <v>93.5</v>
      </c>
      <c r="M26" s="62">
        <f t="shared" si="0"/>
        <v>0.54360465116279066</v>
      </c>
    </row>
  </sheetData>
  <mergeCells count="10">
    <mergeCell ref="B1:C1"/>
    <mergeCell ref="D1:G1"/>
    <mergeCell ref="H1:K1"/>
    <mergeCell ref="L1:M1"/>
    <mergeCell ref="D2:E2"/>
    <mergeCell ref="F2:G2"/>
    <mergeCell ref="H2:I2"/>
    <mergeCell ref="J2:K2"/>
    <mergeCell ref="B2:C2"/>
    <mergeCell ref="L2:M2"/>
  </mergeCells>
  <conditionalFormatting sqref="C6:C26">
    <cfRule type="cellIs" dxfId="3" priority="3" operator="lessThan">
      <formula>0.5</formula>
    </cfRule>
  </conditionalFormatting>
  <conditionalFormatting sqref="G6:G26">
    <cfRule type="cellIs" dxfId="2" priority="2" operator="lessThan">
      <formula>0.4</formula>
    </cfRule>
    <cfRule type="cellIs" dxfId="1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I11" sqref="I11"/>
    </sheetView>
  </sheetViews>
  <sheetFormatPr defaultRowHeight="15" x14ac:dyDescent="0.25"/>
  <cols>
    <col min="1" max="1" width="23.140625" customWidth="1"/>
    <col min="2" max="2" width="9.140625" style="20"/>
    <col min="3" max="3" width="10.42578125" style="20" customWidth="1"/>
    <col min="4" max="5" width="9.140625" style="20"/>
    <col min="6" max="6" width="13.28515625" style="20" bestFit="1" customWidth="1"/>
    <col min="7" max="7" width="9.140625" style="20"/>
  </cols>
  <sheetData>
    <row r="1" spans="1:10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</row>
    <row r="2" spans="1:10" x14ac:dyDescent="0.25">
      <c r="A2" s="6" t="s">
        <v>7</v>
      </c>
      <c r="B2" s="2">
        <v>10</v>
      </c>
      <c r="C2" s="3">
        <v>12</v>
      </c>
      <c r="D2" s="3">
        <v>10</v>
      </c>
      <c r="E2" s="3">
        <v>12</v>
      </c>
      <c r="F2" s="2">
        <f>SUM(B2:E2)</f>
        <v>44</v>
      </c>
      <c r="G2" s="7">
        <f>F2/$F$2</f>
        <v>1</v>
      </c>
    </row>
    <row r="3" spans="1:10" ht="15.75" thickBot="1" x14ac:dyDescent="0.3">
      <c r="A3" s="8" t="s">
        <v>8</v>
      </c>
      <c r="B3" s="9">
        <f>AVERAGEIF(B4:B24,"&lt;&gt;0")</f>
        <v>5.8235294117647056</v>
      </c>
      <c r="C3" s="10">
        <f>AVERAGEIF(C4:C24,"&lt;&gt;0")</f>
        <v>6.9705882352941178</v>
      </c>
      <c r="D3" s="10">
        <f>AVERAGEIF(D4:D24,"&lt;&gt;0")</f>
        <v>6.84375</v>
      </c>
      <c r="E3" s="10">
        <f>AVERAGEIF(E4:E24,"&lt;&gt;0")</f>
        <v>5.9</v>
      </c>
      <c r="F3" s="9">
        <f>SUM(B3:E3)</f>
        <v>25.537867647058825</v>
      </c>
      <c r="G3" s="11">
        <f t="shared" ref="G3:G24" si="0">F3/$F$2</f>
        <v>0.58040608288770057</v>
      </c>
    </row>
    <row r="4" spans="1:10" x14ac:dyDescent="0.25">
      <c r="A4" s="12" t="s">
        <v>9</v>
      </c>
      <c r="B4" s="13">
        <v>4</v>
      </c>
      <c r="C4" s="13">
        <v>12</v>
      </c>
      <c r="D4" s="13">
        <v>5.5</v>
      </c>
      <c r="E4" s="13">
        <v>12</v>
      </c>
      <c r="F4" s="2">
        <f t="shared" ref="F4:F24" si="1">SUM(B4:E4)</f>
        <v>33.5</v>
      </c>
      <c r="G4" s="7">
        <f t="shared" si="0"/>
        <v>0.76136363636363635</v>
      </c>
    </row>
    <row r="5" spans="1:10" x14ac:dyDescent="0.25">
      <c r="A5" s="12" t="s">
        <v>10</v>
      </c>
      <c r="B5" s="13" t="s">
        <v>11</v>
      </c>
      <c r="C5" s="13" t="s">
        <v>11</v>
      </c>
      <c r="D5" s="13" t="s">
        <v>11</v>
      </c>
      <c r="E5" s="13" t="s">
        <v>11</v>
      </c>
      <c r="F5" s="14">
        <f t="shared" si="1"/>
        <v>0</v>
      </c>
      <c r="G5" s="15">
        <f t="shared" si="0"/>
        <v>0</v>
      </c>
    </row>
    <row r="6" spans="1:10" x14ac:dyDescent="0.25">
      <c r="A6" s="12" t="s">
        <v>12</v>
      </c>
      <c r="B6" s="13">
        <v>9</v>
      </c>
      <c r="C6" s="13">
        <v>8</v>
      </c>
      <c r="D6" s="13">
        <v>2.5</v>
      </c>
      <c r="E6" s="13">
        <v>0</v>
      </c>
      <c r="F6" s="14">
        <f t="shared" si="1"/>
        <v>19.5</v>
      </c>
      <c r="G6" s="15">
        <f t="shared" si="0"/>
        <v>0.44318181818181818</v>
      </c>
      <c r="J6" s="16"/>
    </row>
    <row r="7" spans="1:10" x14ac:dyDescent="0.25">
      <c r="A7" s="12" t="s">
        <v>13</v>
      </c>
      <c r="B7" s="13">
        <v>8</v>
      </c>
      <c r="C7" s="13">
        <v>8</v>
      </c>
      <c r="D7" s="13">
        <v>8</v>
      </c>
      <c r="E7" s="13">
        <v>0</v>
      </c>
      <c r="F7" s="14">
        <f t="shared" si="1"/>
        <v>24</v>
      </c>
      <c r="G7" s="15">
        <f t="shared" si="0"/>
        <v>0.54545454545454541</v>
      </c>
    </row>
    <row r="8" spans="1:10" x14ac:dyDescent="0.25">
      <c r="A8" s="12" t="s">
        <v>14</v>
      </c>
      <c r="B8" s="13">
        <v>4</v>
      </c>
      <c r="C8" s="13">
        <v>4</v>
      </c>
      <c r="D8" s="13">
        <v>9.5</v>
      </c>
      <c r="E8" s="13">
        <v>4</v>
      </c>
      <c r="F8" s="14">
        <f t="shared" si="1"/>
        <v>21.5</v>
      </c>
      <c r="G8" s="15">
        <f t="shared" si="0"/>
        <v>0.48863636363636365</v>
      </c>
    </row>
    <row r="9" spans="1:10" x14ac:dyDescent="0.25">
      <c r="A9" s="12" t="s">
        <v>15</v>
      </c>
      <c r="B9" s="13" t="s">
        <v>11</v>
      </c>
      <c r="C9" s="13" t="s">
        <v>11</v>
      </c>
      <c r="D9" s="13" t="s">
        <v>11</v>
      </c>
      <c r="E9" s="13" t="s">
        <v>11</v>
      </c>
      <c r="F9" s="14">
        <f t="shared" si="1"/>
        <v>0</v>
      </c>
      <c r="G9" s="15">
        <f t="shared" si="0"/>
        <v>0</v>
      </c>
    </row>
    <row r="10" spans="1:10" x14ac:dyDescent="0.25">
      <c r="A10" s="12" t="s">
        <v>16</v>
      </c>
      <c r="B10" s="13">
        <v>2</v>
      </c>
      <c r="C10" s="13">
        <v>4</v>
      </c>
      <c r="D10" s="13">
        <v>7.5</v>
      </c>
      <c r="E10" s="13">
        <v>4</v>
      </c>
      <c r="F10" s="14">
        <f t="shared" si="1"/>
        <v>17.5</v>
      </c>
      <c r="G10" s="15">
        <f t="shared" si="0"/>
        <v>0.39772727272727271</v>
      </c>
    </row>
    <row r="11" spans="1:10" x14ac:dyDescent="0.25">
      <c r="A11" s="12" t="s">
        <v>17</v>
      </c>
      <c r="B11" s="13">
        <v>6</v>
      </c>
      <c r="C11" s="13">
        <v>8</v>
      </c>
      <c r="D11" s="13">
        <v>4</v>
      </c>
      <c r="E11" s="13">
        <v>0</v>
      </c>
      <c r="F11" s="14">
        <f t="shared" si="1"/>
        <v>18</v>
      </c>
      <c r="G11" s="15">
        <f t="shared" si="0"/>
        <v>0.40909090909090912</v>
      </c>
    </row>
    <row r="12" spans="1:10" x14ac:dyDescent="0.25">
      <c r="A12" s="12" t="s">
        <v>18</v>
      </c>
      <c r="B12" s="13">
        <v>6</v>
      </c>
      <c r="C12" s="13">
        <v>6</v>
      </c>
      <c r="D12" s="13">
        <v>9.5</v>
      </c>
      <c r="E12" s="13">
        <v>4</v>
      </c>
      <c r="F12" s="14">
        <f t="shared" si="1"/>
        <v>25.5</v>
      </c>
      <c r="G12" s="15">
        <f t="shared" si="0"/>
        <v>0.57954545454545459</v>
      </c>
    </row>
    <row r="13" spans="1:10" x14ac:dyDescent="0.25">
      <c r="A13" s="12" t="s">
        <v>19</v>
      </c>
      <c r="B13" s="13" t="s">
        <v>11</v>
      </c>
      <c r="C13" s="13" t="s">
        <v>11</v>
      </c>
      <c r="D13" s="13" t="s">
        <v>11</v>
      </c>
      <c r="E13" s="13" t="s">
        <v>11</v>
      </c>
      <c r="F13" s="14">
        <f t="shared" si="1"/>
        <v>0</v>
      </c>
      <c r="G13" s="15">
        <f t="shared" si="0"/>
        <v>0</v>
      </c>
    </row>
    <row r="14" spans="1:10" x14ac:dyDescent="0.25">
      <c r="A14" s="12" t="s">
        <v>20</v>
      </c>
      <c r="B14" s="13">
        <v>4</v>
      </c>
      <c r="C14" s="13">
        <v>8</v>
      </c>
      <c r="D14" s="13">
        <v>0</v>
      </c>
      <c r="E14" s="13">
        <v>0</v>
      </c>
      <c r="F14" s="14">
        <f t="shared" si="1"/>
        <v>12</v>
      </c>
      <c r="G14" s="15">
        <f t="shared" si="0"/>
        <v>0.27272727272727271</v>
      </c>
    </row>
    <row r="15" spans="1:10" x14ac:dyDescent="0.25">
      <c r="A15" s="12" t="s">
        <v>21</v>
      </c>
      <c r="B15" s="13">
        <v>4</v>
      </c>
      <c r="C15" s="13">
        <v>3</v>
      </c>
      <c r="D15" s="13">
        <v>7.5</v>
      </c>
      <c r="E15" s="13">
        <v>0</v>
      </c>
      <c r="F15" s="14">
        <f t="shared" si="1"/>
        <v>14.5</v>
      </c>
      <c r="G15" s="15">
        <f t="shared" si="0"/>
        <v>0.32954545454545453</v>
      </c>
    </row>
    <row r="16" spans="1:10" x14ac:dyDescent="0.25">
      <c r="A16" s="12" t="s">
        <v>22</v>
      </c>
      <c r="B16" s="13">
        <v>8</v>
      </c>
      <c r="C16" s="13">
        <v>9</v>
      </c>
      <c r="D16" s="13">
        <v>9.5</v>
      </c>
      <c r="E16" s="13">
        <v>9</v>
      </c>
      <c r="F16" s="14">
        <f t="shared" si="1"/>
        <v>35.5</v>
      </c>
      <c r="G16" s="15">
        <f t="shared" si="0"/>
        <v>0.80681818181818177</v>
      </c>
    </row>
    <row r="17" spans="1:7" x14ac:dyDescent="0.25">
      <c r="A17" s="12" t="s">
        <v>23</v>
      </c>
      <c r="B17" s="13">
        <v>4</v>
      </c>
      <c r="C17" s="13">
        <v>5</v>
      </c>
      <c r="D17" s="13">
        <v>4</v>
      </c>
      <c r="E17" s="13">
        <v>0</v>
      </c>
      <c r="F17" s="14">
        <f t="shared" si="1"/>
        <v>13</v>
      </c>
      <c r="G17" s="15">
        <f t="shared" si="0"/>
        <v>0.29545454545454547</v>
      </c>
    </row>
    <row r="18" spans="1:7" x14ac:dyDescent="0.25">
      <c r="A18" s="12" t="s">
        <v>24</v>
      </c>
      <c r="B18" s="13">
        <v>10</v>
      </c>
      <c r="C18" s="13">
        <v>12</v>
      </c>
      <c r="D18" s="13">
        <v>9.5</v>
      </c>
      <c r="E18" s="13">
        <v>12</v>
      </c>
      <c r="F18" s="14">
        <f t="shared" si="1"/>
        <v>43.5</v>
      </c>
      <c r="G18" s="15">
        <f t="shared" si="0"/>
        <v>0.98863636363636365</v>
      </c>
    </row>
    <row r="19" spans="1:7" x14ac:dyDescent="0.25">
      <c r="A19" s="12" t="s">
        <v>25</v>
      </c>
      <c r="B19" s="13">
        <v>3</v>
      </c>
      <c r="C19" s="13">
        <v>6</v>
      </c>
      <c r="D19" s="13">
        <v>2.5</v>
      </c>
      <c r="E19" s="13">
        <v>0</v>
      </c>
      <c r="F19" s="14">
        <f t="shared" si="1"/>
        <v>11.5</v>
      </c>
      <c r="G19" s="15">
        <f t="shared" si="0"/>
        <v>0.26136363636363635</v>
      </c>
    </row>
    <row r="20" spans="1:7" x14ac:dyDescent="0.25">
      <c r="A20" s="12" t="s">
        <v>26</v>
      </c>
      <c r="B20" s="13">
        <v>7</v>
      </c>
      <c r="C20" s="13">
        <v>8</v>
      </c>
      <c r="D20" s="13">
        <v>9.5</v>
      </c>
      <c r="E20" s="13">
        <v>5</v>
      </c>
      <c r="F20" s="14">
        <f t="shared" si="1"/>
        <v>29.5</v>
      </c>
      <c r="G20" s="15">
        <f t="shared" si="0"/>
        <v>0.67045454545454541</v>
      </c>
    </row>
    <row r="21" spans="1:7" x14ac:dyDescent="0.25">
      <c r="A21" s="12" t="s">
        <v>27</v>
      </c>
      <c r="B21" s="13">
        <v>5</v>
      </c>
      <c r="C21" s="13">
        <v>8</v>
      </c>
      <c r="D21" s="13">
        <v>9</v>
      </c>
      <c r="E21" s="13">
        <v>5</v>
      </c>
      <c r="F21" s="14">
        <f t="shared" si="1"/>
        <v>27</v>
      </c>
      <c r="G21" s="15">
        <f t="shared" si="0"/>
        <v>0.61363636363636365</v>
      </c>
    </row>
    <row r="22" spans="1:7" x14ac:dyDescent="0.25">
      <c r="A22" s="12" t="s">
        <v>28</v>
      </c>
      <c r="B22" s="13" t="s">
        <v>11</v>
      </c>
      <c r="C22" s="13" t="s">
        <v>11</v>
      </c>
      <c r="D22" s="13" t="s">
        <v>11</v>
      </c>
      <c r="E22" s="13" t="s">
        <v>11</v>
      </c>
      <c r="F22" s="14">
        <f t="shared" si="1"/>
        <v>0</v>
      </c>
      <c r="G22" s="15">
        <f t="shared" si="0"/>
        <v>0</v>
      </c>
    </row>
    <row r="23" spans="1:7" x14ac:dyDescent="0.25">
      <c r="A23" s="12" t="s">
        <v>29</v>
      </c>
      <c r="B23" s="13">
        <v>7</v>
      </c>
      <c r="C23" s="13">
        <v>2.5</v>
      </c>
      <c r="D23" s="13">
        <v>2</v>
      </c>
      <c r="E23" s="13">
        <v>2</v>
      </c>
      <c r="F23" s="14">
        <f t="shared" si="1"/>
        <v>13.5</v>
      </c>
      <c r="G23" s="15">
        <f t="shared" si="0"/>
        <v>0.30681818181818182</v>
      </c>
    </row>
    <row r="24" spans="1:7" ht="15.75" thickBot="1" x14ac:dyDescent="0.3">
      <c r="A24" s="17" t="s">
        <v>30</v>
      </c>
      <c r="B24" s="18">
        <v>8</v>
      </c>
      <c r="C24" s="18">
        <v>7</v>
      </c>
      <c r="D24" s="18">
        <v>9.5</v>
      </c>
      <c r="E24" s="18">
        <v>2</v>
      </c>
      <c r="F24" s="19">
        <f t="shared" si="1"/>
        <v>26.5</v>
      </c>
      <c r="G24" s="11">
        <f t="shared" si="0"/>
        <v>0.60227272727272729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G7" sqref="G7"/>
    </sheetView>
  </sheetViews>
  <sheetFormatPr defaultRowHeight="15" x14ac:dyDescent="0.25"/>
  <cols>
    <col min="1" max="1" width="22.42578125" customWidth="1"/>
    <col min="2" max="20" width="4.7109375" customWidth="1"/>
    <col min="21" max="21" width="5.85546875" customWidth="1"/>
    <col min="22" max="22" width="6" customWidth="1"/>
    <col min="24" max="24" width="9" customWidth="1"/>
  </cols>
  <sheetData>
    <row r="1" spans="1:25" ht="15.75" thickBot="1" x14ac:dyDescent="0.3">
      <c r="A1" s="21"/>
      <c r="B1" s="76" t="s">
        <v>31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8"/>
      <c r="U1" s="79" t="s">
        <v>32</v>
      </c>
      <c r="V1" s="80"/>
      <c r="W1" s="13" t="s">
        <v>5</v>
      </c>
      <c r="X1" s="22" t="s">
        <v>6</v>
      </c>
    </row>
    <row r="2" spans="1:25" ht="15.75" thickBot="1" x14ac:dyDescent="0.3">
      <c r="A2" s="8" t="s">
        <v>33</v>
      </c>
      <c r="B2" s="81" t="s">
        <v>34</v>
      </c>
      <c r="C2" s="82"/>
      <c r="D2" s="82"/>
      <c r="E2" s="82"/>
      <c r="F2" s="83"/>
      <c r="G2" s="84" t="s">
        <v>35</v>
      </c>
      <c r="H2" s="82"/>
      <c r="I2" s="82"/>
      <c r="J2" s="82"/>
      <c r="K2" s="83"/>
      <c r="L2" s="84" t="s">
        <v>36</v>
      </c>
      <c r="M2" s="82"/>
      <c r="N2" s="82"/>
      <c r="O2" s="82"/>
      <c r="P2" s="82"/>
      <c r="Q2" s="84" t="s">
        <v>37</v>
      </c>
      <c r="R2" s="82"/>
      <c r="S2" s="82"/>
      <c r="T2" s="83"/>
      <c r="U2" s="3"/>
      <c r="V2" s="23"/>
      <c r="W2" s="24">
        <v>40</v>
      </c>
      <c r="X2" s="25">
        <f>W2/$W$2</f>
        <v>1</v>
      </c>
    </row>
    <row r="3" spans="1:25" ht="75" thickBot="1" x14ac:dyDescent="0.3">
      <c r="A3" s="26" t="s">
        <v>38</v>
      </c>
      <c r="B3" s="27" t="s">
        <v>39</v>
      </c>
      <c r="C3" s="28" t="s">
        <v>40</v>
      </c>
      <c r="D3" s="28" t="s">
        <v>41</v>
      </c>
      <c r="E3" s="28" t="s">
        <v>42</v>
      </c>
      <c r="F3" s="29" t="s">
        <v>43</v>
      </c>
      <c r="G3" s="30" t="s">
        <v>39</v>
      </c>
      <c r="H3" s="28" t="s">
        <v>40</v>
      </c>
      <c r="I3" s="28" t="s">
        <v>41</v>
      </c>
      <c r="J3" s="28" t="s">
        <v>42</v>
      </c>
      <c r="K3" s="29" t="s">
        <v>43</v>
      </c>
      <c r="L3" s="30" t="s">
        <v>39</v>
      </c>
      <c r="M3" s="28" t="s">
        <v>40</v>
      </c>
      <c r="N3" s="28" t="s">
        <v>41</v>
      </c>
      <c r="O3" s="28" t="s">
        <v>42</v>
      </c>
      <c r="P3" s="28" t="s">
        <v>43</v>
      </c>
      <c r="Q3" s="30" t="s">
        <v>44</v>
      </c>
      <c r="R3" s="28" t="s">
        <v>45</v>
      </c>
      <c r="S3" s="28" t="s">
        <v>41</v>
      </c>
      <c r="T3" s="29" t="s">
        <v>42</v>
      </c>
      <c r="U3" s="28" t="s">
        <v>46</v>
      </c>
      <c r="V3" s="31" t="s">
        <v>47</v>
      </c>
      <c r="W3" s="26" t="s">
        <v>48</v>
      </c>
      <c r="X3" s="32">
        <f>AVERAGEIF(X4:X24,"&lt;&gt;0")</f>
        <v>0.75294117647058822</v>
      </c>
    </row>
    <row r="4" spans="1:25" x14ac:dyDescent="0.25">
      <c r="A4" s="33" t="s">
        <v>9</v>
      </c>
      <c r="B4" s="14"/>
      <c r="C4" s="13"/>
      <c r="D4" s="13">
        <v>3</v>
      </c>
      <c r="E4" s="13"/>
      <c r="F4" s="34"/>
      <c r="G4" s="35"/>
      <c r="H4" s="13"/>
      <c r="I4" s="13">
        <v>3</v>
      </c>
      <c r="J4" s="13">
        <v>3</v>
      </c>
      <c r="K4" s="34"/>
      <c r="L4" s="35"/>
      <c r="M4" s="13"/>
      <c r="N4" s="13">
        <v>3</v>
      </c>
      <c r="O4" s="13"/>
      <c r="P4" s="13"/>
      <c r="Q4" s="35"/>
      <c r="R4" s="13"/>
      <c r="S4" s="13">
        <v>3</v>
      </c>
      <c r="T4" s="34">
        <v>3</v>
      </c>
      <c r="U4" s="13"/>
      <c r="V4" s="22"/>
      <c r="W4" s="14">
        <f>$W$2-SUM(B4:T4)+SUM(U4:V4)</f>
        <v>22</v>
      </c>
      <c r="X4" s="15">
        <f>W4/$W$2</f>
        <v>0.55000000000000004</v>
      </c>
      <c r="Y4" t="str">
        <f>IF(X4="-","hiányzik!",IF(X4&lt;0.4,"ÚJRA!",""))</f>
        <v/>
      </c>
    </row>
    <row r="5" spans="1:25" x14ac:dyDescent="0.25">
      <c r="A5" s="33" t="s">
        <v>10</v>
      </c>
      <c r="B5" s="14"/>
      <c r="C5" s="13"/>
      <c r="D5" s="13"/>
      <c r="E5" s="13"/>
      <c r="F5" s="34"/>
      <c r="G5" s="35"/>
      <c r="H5" s="13"/>
      <c r="I5" s="13"/>
      <c r="J5" s="13"/>
      <c r="K5" s="34"/>
      <c r="L5" s="35"/>
      <c r="M5" s="13"/>
      <c r="N5" s="13"/>
      <c r="O5" s="13"/>
      <c r="P5" s="13"/>
      <c r="Q5" s="35"/>
      <c r="R5" s="13"/>
      <c r="S5" s="13"/>
      <c r="T5" s="34"/>
      <c r="U5" s="13"/>
      <c r="V5" s="22"/>
      <c r="W5" s="14" t="s">
        <v>11</v>
      </c>
      <c r="X5" s="15" t="s">
        <v>11</v>
      </c>
      <c r="Y5" t="str">
        <f t="shared" ref="Y5:Y24" si="0">IF(X5="-","hiányzik!",IF(X5&lt;0.4,"ÚJRA!",""))</f>
        <v>hiányzik!</v>
      </c>
    </row>
    <row r="6" spans="1:25" x14ac:dyDescent="0.25">
      <c r="A6" s="33" t="s">
        <v>12</v>
      </c>
      <c r="B6" s="14"/>
      <c r="C6" s="13"/>
      <c r="D6" s="13"/>
      <c r="E6" s="13"/>
      <c r="F6" s="34"/>
      <c r="G6" s="35"/>
      <c r="H6" s="13"/>
      <c r="I6" s="13"/>
      <c r="J6" s="13">
        <v>3</v>
      </c>
      <c r="K6" s="34"/>
      <c r="L6" s="35"/>
      <c r="M6" s="13"/>
      <c r="N6" s="13"/>
      <c r="O6" s="13"/>
      <c r="P6" s="13"/>
      <c r="Q6" s="35"/>
      <c r="R6" s="13"/>
      <c r="S6" s="13"/>
      <c r="T6" s="34"/>
      <c r="U6" s="13"/>
      <c r="V6" s="22"/>
      <c r="W6" s="14">
        <f>$W$2-SUM(B6:T6)+SUM(U6:V6)</f>
        <v>37</v>
      </c>
      <c r="X6" s="15">
        <f>W6/$W$2</f>
        <v>0.92500000000000004</v>
      </c>
      <c r="Y6" t="str">
        <f t="shared" si="0"/>
        <v/>
      </c>
    </row>
    <row r="7" spans="1:25" x14ac:dyDescent="0.25">
      <c r="A7" s="33" t="s">
        <v>13</v>
      </c>
      <c r="B7" s="14"/>
      <c r="C7" s="13"/>
      <c r="D7" s="13"/>
      <c r="E7" s="13">
        <v>3</v>
      </c>
      <c r="F7" s="34"/>
      <c r="G7" s="35"/>
      <c r="H7" s="13"/>
      <c r="I7" s="13">
        <v>3</v>
      </c>
      <c r="J7" s="13"/>
      <c r="K7" s="34">
        <v>3</v>
      </c>
      <c r="L7" s="35"/>
      <c r="M7" s="13"/>
      <c r="N7" s="13"/>
      <c r="O7" s="13"/>
      <c r="P7" s="13">
        <v>3</v>
      </c>
      <c r="Q7" s="35">
        <v>3</v>
      </c>
      <c r="R7" s="13">
        <v>3</v>
      </c>
      <c r="S7" s="13"/>
      <c r="T7" s="34"/>
      <c r="U7" s="13"/>
      <c r="V7" s="22"/>
      <c r="W7" s="14">
        <f>$W$2-SUM(B7:T7)+SUM(U7:V7)</f>
        <v>22</v>
      </c>
      <c r="X7" s="15">
        <f>W7/$W$2</f>
        <v>0.55000000000000004</v>
      </c>
      <c r="Y7" t="str">
        <f t="shared" si="0"/>
        <v/>
      </c>
    </row>
    <row r="8" spans="1:25" x14ac:dyDescent="0.25">
      <c r="A8" s="33" t="s">
        <v>14</v>
      </c>
      <c r="B8" s="14"/>
      <c r="C8" s="13"/>
      <c r="D8" s="13"/>
      <c r="E8" s="13"/>
      <c r="F8" s="34"/>
      <c r="G8" s="35"/>
      <c r="H8" s="13"/>
      <c r="I8" s="13"/>
      <c r="J8" s="13">
        <v>3</v>
      </c>
      <c r="K8" s="34"/>
      <c r="L8" s="35"/>
      <c r="M8" s="13"/>
      <c r="N8" s="13"/>
      <c r="O8" s="13"/>
      <c r="P8" s="13"/>
      <c r="Q8" s="35"/>
      <c r="R8" s="13"/>
      <c r="S8" s="13"/>
      <c r="T8" s="34"/>
      <c r="U8" s="13">
        <v>1</v>
      </c>
      <c r="V8" s="22"/>
      <c r="W8" s="14">
        <f>$W$2-SUM(B8:T8)+SUM(U8:V8)</f>
        <v>38</v>
      </c>
      <c r="X8" s="15">
        <f>W8/$W$2</f>
        <v>0.95</v>
      </c>
      <c r="Y8" t="str">
        <f t="shared" si="0"/>
        <v/>
      </c>
    </row>
    <row r="9" spans="1:25" x14ac:dyDescent="0.25">
      <c r="A9" s="33" t="s">
        <v>15</v>
      </c>
      <c r="B9" s="14"/>
      <c r="C9" s="13"/>
      <c r="D9" s="13"/>
      <c r="E9" s="13"/>
      <c r="F9" s="34"/>
      <c r="G9" s="35"/>
      <c r="H9" s="13"/>
      <c r="I9" s="13"/>
      <c r="J9" s="13"/>
      <c r="K9" s="34"/>
      <c r="L9" s="35"/>
      <c r="M9" s="13"/>
      <c r="N9" s="13"/>
      <c r="O9" s="13"/>
      <c r="P9" s="13"/>
      <c r="Q9" s="35"/>
      <c r="R9" s="13"/>
      <c r="S9" s="13"/>
      <c r="T9" s="34"/>
      <c r="U9" s="13"/>
      <c r="V9" s="22"/>
      <c r="W9" s="14" t="s">
        <v>11</v>
      </c>
      <c r="X9" s="15" t="s">
        <v>11</v>
      </c>
      <c r="Y9" t="str">
        <f t="shared" si="0"/>
        <v>hiányzik!</v>
      </c>
    </row>
    <row r="10" spans="1:25" x14ac:dyDescent="0.25">
      <c r="A10" s="33" t="s">
        <v>16</v>
      </c>
      <c r="B10" s="14"/>
      <c r="C10" s="13"/>
      <c r="D10" s="13"/>
      <c r="E10" s="13"/>
      <c r="F10" s="34"/>
      <c r="G10" s="35"/>
      <c r="H10" s="13"/>
      <c r="I10" s="13"/>
      <c r="J10" s="13"/>
      <c r="K10" s="34"/>
      <c r="L10" s="35"/>
      <c r="M10" s="13"/>
      <c r="N10" s="13"/>
      <c r="O10" s="13"/>
      <c r="P10" s="13"/>
      <c r="Q10" s="35"/>
      <c r="R10" s="13"/>
      <c r="S10" s="13"/>
      <c r="T10" s="34"/>
      <c r="U10" s="13"/>
      <c r="V10" s="22"/>
      <c r="W10" s="14" t="s">
        <v>11</v>
      </c>
      <c r="X10" s="15" t="s">
        <v>11</v>
      </c>
      <c r="Y10" t="str">
        <f t="shared" si="0"/>
        <v>hiányzik!</v>
      </c>
    </row>
    <row r="11" spans="1:25" x14ac:dyDescent="0.25">
      <c r="A11" s="33" t="s">
        <v>17</v>
      </c>
      <c r="B11" s="14"/>
      <c r="C11" s="13"/>
      <c r="D11" s="13"/>
      <c r="E11" s="13"/>
      <c r="F11" s="34"/>
      <c r="G11" s="35"/>
      <c r="H11" s="13"/>
      <c r="I11" s="13"/>
      <c r="J11" s="13"/>
      <c r="K11" s="34"/>
      <c r="L11" s="35"/>
      <c r="M11" s="13"/>
      <c r="N11" s="13"/>
      <c r="O11" s="13"/>
      <c r="P11" s="13"/>
      <c r="Q11" s="35"/>
      <c r="R11" s="13"/>
      <c r="S11" s="13"/>
      <c r="T11" s="34"/>
      <c r="U11" s="13">
        <v>1</v>
      </c>
      <c r="V11" s="22">
        <v>2</v>
      </c>
      <c r="W11" s="14">
        <f t="shared" ref="W11:W17" si="1">$W$2-SUM(B11:T11)+SUM(U11:V11)</f>
        <v>43</v>
      </c>
      <c r="X11" s="15">
        <f t="shared" ref="X11:X17" si="2">W11/$W$2</f>
        <v>1.075</v>
      </c>
      <c r="Y11" t="str">
        <f t="shared" si="0"/>
        <v/>
      </c>
    </row>
    <row r="12" spans="1:25" x14ac:dyDescent="0.25">
      <c r="A12" s="33" t="s">
        <v>18</v>
      </c>
      <c r="B12" s="14"/>
      <c r="C12" s="13"/>
      <c r="D12" s="13"/>
      <c r="E12" s="13"/>
      <c r="F12" s="34">
        <v>3</v>
      </c>
      <c r="G12" s="35"/>
      <c r="H12" s="13">
        <v>3</v>
      </c>
      <c r="I12" s="13"/>
      <c r="J12" s="13"/>
      <c r="K12" s="34">
        <v>3</v>
      </c>
      <c r="L12" s="35"/>
      <c r="M12" s="13"/>
      <c r="N12" s="13"/>
      <c r="O12" s="13"/>
      <c r="P12" s="13">
        <v>3</v>
      </c>
      <c r="Q12" s="35">
        <v>3</v>
      </c>
      <c r="R12" s="13"/>
      <c r="S12" s="13"/>
      <c r="T12" s="34"/>
      <c r="U12" s="13"/>
      <c r="V12" s="22"/>
      <c r="W12" s="14">
        <f t="shared" si="1"/>
        <v>25</v>
      </c>
      <c r="X12" s="15">
        <f t="shared" si="2"/>
        <v>0.625</v>
      </c>
      <c r="Y12" t="str">
        <f t="shared" si="0"/>
        <v/>
      </c>
    </row>
    <row r="13" spans="1:25" x14ac:dyDescent="0.25">
      <c r="A13" s="33" t="s">
        <v>19</v>
      </c>
      <c r="B13" s="14"/>
      <c r="C13" s="13"/>
      <c r="D13" s="13">
        <v>3</v>
      </c>
      <c r="E13" s="13"/>
      <c r="F13" s="34"/>
      <c r="G13" s="35"/>
      <c r="H13" s="13"/>
      <c r="I13" s="13"/>
      <c r="J13" s="13"/>
      <c r="K13" s="34"/>
      <c r="L13" s="35"/>
      <c r="M13" s="13"/>
      <c r="N13" s="13"/>
      <c r="O13" s="13"/>
      <c r="P13" s="13"/>
      <c r="Q13" s="35"/>
      <c r="R13" s="13"/>
      <c r="S13" s="13"/>
      <c r="T13" s="34"/>
      <c r="U13" s="13"/>
      <c r="V13" s="22"/>
      <c r="W13" s="14">
        <f t="shared" si="1"/>
        <v>37</v>
      </c>
      <c r="X13" s="15">
        <f t="shared" si="2"/>
        <v>0.92500000000000004</v>
      </c>
      <c r="Y13" t="str">
        <f t="shared" si="0"/>
        <v/>
      </c>
    </row>
    <row r="14" spans="1:25" x14ac:dyDescent="0.25">
      <c r="A14" s="33" t="s">
        <v>20</v>
      </c>
      <c r="B14" s="14"/>
      <c r="C14" s="13"/>
      <c r="D14" s="13"/>
      <c r="E14" s="13"/>
      <c r="F14" s="34"/>
      <c r="G14" s="35"/>
      <c r="H14" s="13"/>
      <c r="I14" s="13"/>
      <c r="J14" s="13"/>
      <c r="K14" s="34"/>
      <c r="L14" s="35"/>
      <c r="M14" s="13"/>
      <c r="N14" s="13"/>
      <c r="O14" s="13"/>
      <c r="P14" s="13"/>
      <c r="Q14" s="35"/>
      <c r="R14" s="13"/>
      <c r="S14" s="13"/>
      <c r="T14" s="34"/>
      <c r="U14" s="13"/>
      <c r="V14" s="22"/>
      <c r="W14" s="14">
        <f t="shared" si="1"/>
        <v>40</v>
      </c>
      <c r="X14" s="15">
        <f t="shared" si="2"/>
        <v>1</v>
      </c>
      <c r="Y14" t="str">
        <f t="shared" si="0"/>
        <v/>
      </c>
    </row>
    <row r="15" spans="1:25" x14ac:dyDescent="0.25">
      <c r="A15" s="33" t="s">
        <v>21</v>
      </c>
      <c r="B15" s="14"/>
      <c r="C15" s="13"/>
      <c r="D15" s="13">
        <v>3</v>
      </c>
      <c r="E15" s="13"/>
      <c r="F15" s="34"/>
      <c r="G15" s="35"/>
      <c r="H15" s="13"/>
      <c r="I15" s="13">
        <v>3</v>
      </c>
      <c r="J15" s="13">
        <v>3</v>
      </c>
      <c r="K15" s="34"/>
      <c r="L15" s="35"/>
      <c r="M15" s="13"/>
      <c r="N15" s="13">
        <v>3</v>
      </c>
      <c r="O15" s="13"/>
      <c r="P15" s="13"/>
      <c r="Q15" s="35"/>
      <c r="R15" s="13"/>
      <c r="S15" s="13"/>
      <c r="T15" s="34"/>
      <c r="U15" s="13"/>
      <c r="V15" s="22">
        <v>2</v>
      </c>
      <c r="W15" s="14">
        <f t="shared" si="1"/>
        <v>30</v>
      </c>
      <c r="X15" s="15">
        <f t="shared" si="2"/>
        <v>0.75</v>
      </c>
      <c r="Y15" t="str">
        <f t="shared" si="0"/>
        <v/>
      </c>
    </row>
    <row r="16" spans="1:25" x14ac:dyDescent="0.25">
      <c r="A16" s="33" t="s">
        <v>22</v>
      </c>
      <c r="B16" s="14"/>
      <c r="C16" s="13"/>
      <c r="D16" s="13"/>
      <c r="E16" s="13"/>
      <c r="F16" s="34"/>
      <c r="G16" s="35"/>
      <c r="H16" s="13"/>
      <c r="I16" s="13"/>
      <c r="J16" s="13"/>
      <c r="K16" s="34"/>
      <c r="L16" s="35"/>
      <c r="M16" s="13"/>
      <c r="N16" s="13"/>
      <c r="O16" s="13"/>
      <c r="P16" s="13"/>
      <c r="Q16" s="35"/>
      <c r="R16" s="13"/>
      <c r="S16" s="13"/>
      <c r="T16" s="34"/>
      <c r="U16" s="13"/>
      <c r="V16" s="22"/>
      <c r="W16" s="14">
        <f t="shared" si="1"/>
        <v>40</v>
      </c>
      <c r="X16" s="15">
        <f t="shared" si="2"/>
        <v>1</v>
      </c>
      <c r="Y16" t="str">
        <f t="shared" si="0"/>
        <v/>
      </c>
    </row>
    <row r="17" spans="1:25" x14ac:dyDescent="0.25">
      <c r="A17" s="33" t="s">
        <v>23</v>
      </c>
      <c r="B17" s="14"/>
      <c r="C17" s="13"/>
      <c r="D17" s="13"/>
      <c r="E17" s="13"/>
      <c r="F17" s="34"/>
      <c r="G17" s="35"/>
      <c r="H17" s="13"/>
      <c r="I17" s="13"/>
      <c r="J17" s="13">
        <v>3</v>
      </c>
      <c r="K17" s="34"/>
      <c r="L17" s="35"/>
      <c r="M17" s="13"/>
      <c r="N17" s="13"/>
      <c r="O17" s="13">
        <v>3</v>
      </c>
      <c r="P17" s="13"/>
      <c r="Q17" s="35"/>
      <c r="R17" s="13"/>
      <c r="S17" s="13">
        <v>3</v>
      </c>
      <c r="T17" s="34"/>
      <c r="U17" s="13"/>
      <c r="V17" s="22">
        <v>2</v>
      </c>
      <c r="W17" s="14">
        <f t="shared" si="1"/>
        <v>33</v>
      </c>
      <c r="X17" s="15">
        <f t="shared" si="2"/>
        <v>0.82499999999999996</v>
      </c>
      <c r="Y17" t="str">
        <f t="shared" si="0"/>
        <v/>
      </c>
    </row>
    <row r="18" spans="1:25" x14ac:dyDescent="0.25">
      <c r="A18" s="33" t="s">
        <v>24</v>
      </c>
      <c r="B18" s="14"/>
      <c r="C18" s="13"/>
      <c r="D18" s="13"/>
      <c r="E18" s="13"/>
      <c r="F18" s="34"/>
      <c r="G18" s="35"/>
      <c r="H18" s="13"/>
      <c r="I18" s="13"/>
      <c r="J18" s="13"/>
      <c r="K18" s="34"/>
      <c r="L18" s="35"/>
      <c r="M18" s="13"/>
      <c r="N18" s="13"/>
      <c r="O18" s="13"/>
      <c r="P18" s="13"/>
      <c r="Q18" s="35"/>
      <c r="R18" s="13"/>
      <c r="S18" s="13"/>
      <c r="T18" s="34"/>
      <c r="U18" s="13"/>
      <c r="V18" s="22"/>
      <c r="W18" s="14" t="s">
        <v>11</v>
      </c>
      <c r="X18" s="15" t="s">
        <v>11</v>
      </c>
      <c r="Y18" t="str">
        <f t="shared" si="0"/>
        <v>hiányzik!</v>
      </c>
    </row>
    <row r="19" spans="1:25" x14ac:dyDescent="0.25">
      <c r="A19" s="33" t="s">
        <v>25</v>
      </c>
      <c r="B19" s="14"/>
      <c r="C19" s="13"/>
      <c r="D19" s="13"/>
      <c r="E19" s="13">
        <v>3</v>
      </c>
      <c r="F19" s="34"/>
      <c r="G19" s="35"/>
      <c r="H19" s="13"/>
      <c r="I19" s="13"/>
      <c r="J19" s="13">
        <v>3</v>
      </c>
      <c r="K19" s="34"/>
      <c r="L19" s="35"/>
      <c r="M19" s="13"/>
      <c r="N19" s="13"/>
      <c r="O19" s="13">
        <v>3</v>
      </c>
      <c r="P19" s="13"/>
      <c r="Q19" s="35"/>
      <c r="R19" s="13"/>
      <c r="S19" s="13"/>
      <c r="T19" s="34">
        <v>3</v>
      </c>
      <c r="U19" s="13"/>
      <c r="V19" s="22"/>
      <c r="W19" s="14">
        <f t="shared" ref="W19:W24" si="3">$W$2-SUM(B19:T19)+SUM(U19:V19)</f>
        <v>28</v>
      </c>
      <c r="X19" s="15">
        <f t="shared" ref="X19:X24" si="4">W19/$W$2</f>
        <v>0.7</v>
      </c>
      <c r="Y19" t="str">
        <f t="shared" si="0"/>
        <v/>
      </c>
    </row>
    <row r="20" spans="1:25" x14ac:dyDescent="0.25">
      <c r="A20" s="33" t="s">
        <v>26</v>
      </c>
      <c r="B20" s="14"/>
      <c r="C20" s="13"/>
      <c r="D20" s="13">
        <v>3</v>
      </c>
      <c r="E20" s="13">
        <v>3</v>
      </c>
      <c r="F20" s="34"/>
      <c r="G20" s="35"/>
      <c r="H20" s="13"/>
      <c r="I20" s="13">
        <v>3</v>
      </c>
      <c r="J20" s="13">
        <v>3</v>
      </c>
      <c r="K20" s="34"/>
      <c r="L20" s="35">
        <v>3</v>
      </c>
      <c r="M20" s="13"/>
      <c r="N20" s="13">
        <v>3</v>
      </c>
      <c r="O20" s="13">
        <v>3</v>
      </c>
      <c r="P20" s="13"/>
      <c r="Q20" s="35"/>
      <c r="R20" s="13"/>
      <c r="S20" s="13">
        <v>3</v>
      </c>
      <c r="T20" s="34">
        <v>3</v>
      </c>
      <c r="U20" s="13"/>
      <c r="V20" s="22"/>
      <c r="W20" s="14">
        <f t="shared" si="3"/>
        <v>13</v>
      </c>
      <c r="X20" s="15">
        <f t="shared" si="4"/>
        <v>0.32500000000000001</v>
      </c>
      <c r="Y20" t="str">
        <f t="shared" si="0"/>
        <v>ÚJRA!</v>
      </c>
    </row>
    <row r="21" spans="1:25" x14ac:dyDescent="0.25">
      <c r="A21" s="33" t="s">
        <v>27</v>
      </c>
      <c r="B21" s="14"/>
      <c r="C21" s="13"/>
      <c r="D21" s="13">
        <v>3</v>
      </c>
      <c r="E21" s="13"/>
      <c r="F21" s="34"/>
      <c r="G21" s="35"/>
      <c r="H21" s="13"/>
      <c r="I21" s="13">
        <v>3</v>
      </c>
      <c r="J21" s="13">
        <v>3</v>
      </c>
      <c r="K21" s="34"/>
      <c r="L21" s="35"/>
      <c r="M21" s="13"/>
      <c r="N21" s="13">
        <v>3</v>
      </c>
      <c r="O21" s="13">
        <v>3</v>
      </c>
      <c r="P21" s="13"/>
      <c r="Q21" s="35"/>
      <c r="R21" s="13"/>
      <c r="S21" s="13">
        <v>3</v>
      </c>
      <c r="T21" s="34">
        <v>3</v>
      </c>
      <c r="U21" s="13">
        <v>1</v>
      </c>
      <c r="V21" s="22"/>
      <c r="W21" s="14">
        <f t="shared" si="3"/>
        <v>20</v>
      </c>
      <c r="X21" s="15">
        <f t="shared" si="4"/>
        <v>0.5</v>
      </c>
      <c r="Y21" t="str">
        <f t="shared" si="0"/>
        <v/>
      </c>
    </row>
    <row r="22" spans="1:25" x14ac:dyDescent="0.25">
      <c r="A22" s="33" t="s">
        <v>28</v>
      </c>
      <c r="B22" s="14">
        <v>3</v>
      </c>
      <c r="C22" s="13"/>
      <c r="D22" s="13">
        <v>3</v>
      </c>
      <c r="E22" s="13">
        <v>3</v>
      </c>
      <c r="F22" s="34"/>
      <c r="G22" s="35">
        <v>3</v>
      </c>
      <c r="H22" s="13"/>
      <c r="I22" s="13">
        <v>3</v>
      </c>
      <c r="J22" s="13">
        <v>3</v>
      </c>
      <c r="K22" s="34"/>
      <c r="L22" s="35">
        <v>3</v>
      </c>
      <c r="M22" s="13">
        <v>3</v>
      </c>
      <c r="N22" s="13"/>
      <c r="O22" s="13"/>
      <c r="P22" s="13"/>
      <c r="Q22" s="35">
        <v>4</v>
      </c>
      <c r="R22" s="13"/>
      <c r="S22" s="13"/>
      <c r="T22" s="34"/>
      <c r="U22" s="13">
        <v>1</v>
      </c>
      <c r="V22" s="22"/>
      <c r="W22" s="14">
        <f t="shared" si="3"/>
        <v>13</v>
      </c>
      <c r="X22" s="15">
        <f t="shared" si="4"/>
        <v>0.32500000000000001</v>
      </c>
      <c r="Y22" t="str">
        <f t="shared" si="0"/>
        <v>ÚJRA!</v>
      </c>
    </row>
    <row r="23" spans="1:25" x14ac:dyDescent="0.25">
      <c r="A23" s="33" t="s">
        <v>29</v>
      </c>
      <c r="B23" s="14"/>
      <c r="C23" s="13">
        <v>3</v>
      </c>
      <c r="D23" s="13">
        <v>3</v>
      </c>
      <c r="E23" s="13"/>
      <c r="F23" s="34"/>
      <c r="G23" s="35"/>
      <c r="H23" s="13">
        <v>3</v>
      </c>
      <c r="I23" s="13">
        <v>3</v>
      </c>
      <c r="J23" s="13"/>
      <c r="K23" s="34"/>
      <c r="L23" s="35"/>
      <c r="M23" s="13"/>
      <c r="N23" s="13"/>
      <c r="O23" s="13"/>
      <c r="P23" s="13"/>
      <c r="Q23" s="35"/>
      <c r="R23" s="13"/>
      <c r="S23" s="13"/>
      <c r="T23" s="34"/>
      <c r="U23" s="13">
        <v>1</v>
      </c>
      <c r="V23" s="22"/>
      <c r="W23" s="14">
        <f t="shared" si="3"/>
        <v>29</v>
      </c>
      <c r="X23" s="15">
        <f t="shared" si="4"/>
        <v>0.72499999999999998</v>
      </c>
      <c r="Y23" t="str">
        <f t="shared" si="0"/>
        <v/>
      </c>
    </row>
    <row r="24" spans="1:25" ht="15.75" thickBot="1" x14ac:dyDescent="0.3">
      <c r="A24" s="36" t="s">
        <v>30</v>
      </c>
      <c r="B24" s="19"/>
      <c r="C24" s="18"/>
      <c r="D24" s="18"/>
      <c r="E24" s="18"/>
      <c r="F24" s="37"/>
      <c r="G24" s="38"/>
      <c r="H24" s="18"/>
      <c r="I24" s="18"/>
      <c r="J24" s="18"/>
      <c r="K24" s="37"/>
      <c r="L24" s="38"/>
      <c r="M24" s="18"/>
      <c r="N24" s="18"/>
      <c r="O24" s="18"/>
      <c r="P24" s="18"/>
      <c r="Q24" s="38"/>
      <c r="R24" s="18"/>
      <c r="S24" s="18"/>
      <c r="T24" s="37"/>
      <c r="U24" s="18"/>
      <c r="V24" s="39">
        <v>2</v>
      </c>
      <c r="W24" s="19">
        <f t="shared" si="3"/>
        <v>42</v>
      </c>
      <c r="X24" s="11">
        <f t="shared" si="4"/>
        <v>1.05</v>
      </c>
      <c r="Y24" t="str">
        <f t="shared" si="0"/>
        <v/>
      </c>
    </row>
  </sheetData>
  <mergeCells count="6">
    <mergeCell ref="B1:T1"/>
    <mergeCell ref="U1:V1"/>
    <mergeCell ref="B2:F2"/>
    <mergeCell ref="G2:K2"/>
    <mergeCell ref="L2:P2"/>
    <mergeCell ref="Q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1" sqref="J11"/>
    </sheetView>
  </sheetViews>
  <sheetFormatPr defaultRowHeight="15" x14ac:dyDescent="0.25"/>
  <cols>
    <col min="1" max="1" width="22.42578125" customWidth="1"/>
  </cols>
  <sheetData>
    <row r="1" spans="1:7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2">
        <v>10</v>
      </c>
      <c r="C2" s="3">
        <v>10</v>
      </c>
      <c r="D2" s="3">
        <v>10</v>
      </c>
      <c r="E2" s="3">
        <v>14</v>
      </c>
      <c r="F2" s="2">
        <f>SUM(B2:E2)</f>
        <v>44</v>
      </c>
      <c r="G2" s="7">
        <f>F2/$F$2</f>
        <v>1</v>
      </c>
    </row>
    <row r="3" spans="1:7" ht="15.75" thickBot="1" x14ac:dyDescent="0.3">
      <c r="A3" s="8" t="s">
        <v>8</v>
      </c>
      <c r="B3" s="9">
        <f>AVERAGEIF(B4:B24,"&lt;&gt;0")</f>
        <v>4.2941176470588234</v>
      </c>
      <c r="C3" s="10">
        <f>AVERAGEIF(C4:C24,"&lt;&gt;0")</f>
        <v>5.5882352941176467</v>
      </c>
      <c r="D3" s="10">
        <f>AVERAGEIF(D4:D24,"&lt;&gt;0")</f>
        <v>6.2</v>
      </c>
      <c r="E3" s="10">
        <f>AVERAGEIF(E4:E24,"&lt;&gt;0")</f>
        <v>9.2333333333333325</v>
      </c>
      <c r="F3" s="9">
        <f>SUM(B3:E3)</f>
        <v>25.315686274509801</v>
      </c>
      <c r="G3" s="11">
        <f t="shared" ref="G3:G24" si="0">F3/$F$2</f>
        <v>0.57535650623885914</v>
      </c>
    </row>
    <row r="4" spans="1:7" x14ac:dyDescent="0.25">
      <c r="A4" s="12" t="s">
        <v>9</v>
      </c>
      <c r="B4" s="13">
        <v>8</v>
      </c>
      <c r="C4" s="13">
        <v>7</v>
      </c>
      <c r="D4" s="13">
        <v>8</v>
      </c>
      <c r="E4" s="13">
        <v>8.5</v>
      </c>
      <c r="F4" s="2">
        <f t="shared" ref="F4:F24" si="1">SUM(B4:E4)</f>
        <v>31.5</v>
      </c>
      <c r="G4" s="7">
        <f t="shared" si="0"/>
        <v>0.71590909090909094</v>
      </c>
    </row>
    <row r="5" spans="1:7" x14ac:dyDescent="0.25">
      <c r="A5" s="12" t="s">
        <v>10</v>
      </c>
      <c r="B5" s="13">
        <v>4.5</v>
      </c>
      <c r="C5" s="13">
        <v>4</v>
      </c>
      <c r="D5" s="13">
        <v>4</v>
      </c>
      <c r="E5" s="13">
        <v>1.5</v>
      </c>
      <c r="F5" s="14">
        <f t="shared" si="1"/>
        <v>14</v>
      </c>
      <c r="G5" s="15">
        <f t="shared" si="0"/>
        <v>0.31818181818181818</v>
      </c>
    </row>
    <row r="6" spans="1:7" x14ac:dyDescent="0.25">
      <c r="A6" s="12" t="s">
        <v>12</v>
      </c>
      <c r="B6" s="13">
        <v>5.5</v>
      </c>
      <c r="C6" s="13">
        <v>7</v>
      </c>
      <c r="D6" s="13">
        <v>8</v>
      </c>
      <c r="E6" s="13">
        <v>14</v>
      </c>
      <c r="F6" s="14">
        <f t="shared" si="1"/>
        <v>34.5</v>
      </c>
      <c r="G6" s="15">
        <f t="shared" si="0"/>
        <v>0.78409090909090906</v>
      </c>
    </row>
    <row r="7" spans="1:7" x14ac:dyDescent="0.25">
      <c r="A7" s="12" t="s">
        <v>13</v>
      </c>
      <c r="B7" s="13">
        <v>5.5</v>
      </c>
      <c r="C7" s="13">
        <v>6.5</v>
      </c>
      <c r="D7" s="13">
        <v>5</v>
      </c>
      <c r="E7" s="13">
        <v>10</v>
      </c>
      <c r="F7" s="14">
        <f t="shared" si="1"/>
        <v>27</v>
      </c>
      <c r="G7" s="15">
        <f t="shared" si="0"/>
        <v>0.61363636363636365</v>
      </c>
    </row>
    <row r="8" spans="1:7" x14ac:dyDescent="0.25">
      <c r="A8" s="12" t="s">
        <v>14</v>
      </c>
      <c r="B8" s="13">
        <v>1</v>
      </c>
      <c r="C8" s="13">
        <v>4</v>
      </c>
      <c r="D8" s="13">
        <v>0</v>
      </c>
      <c r="E8" s="13">
        <v>0</v>
      </c>
      <c r="F8" s="14">
        <f t="shared" si="1"/>
        <v>5</v>
      </c>
      <c r="G8" s="15">
        <f t="shared" si="0"/>
        <v>0.11363636363636363</v>
      </c>
    </row>
    <row r="9" spans="1:7" x14ac:dyDescent="0.25">
      <c r="A9" s="12" t="s">
        <v>15</v>
      </c>
      <c r="B9" s="13" t="s">
        <v>11</v>
      </c>
      <c r="C9" s="13" t="s">
        <v>11</v>
      </c>
      <c r="D9" s="13" t="s">
        <v>11</v>
      </c>
      <c r="E9" s="13" t="s">
        <v>11</v>
      </c>
      <c r="F9" s="14">
        <f t="shared" si="1"/>
        <v>0</v>
      </c>
      <c r="G9" s="15">
        <f t="shared" si="0"/>
        <v>0</v>
      </c>
    </row>
    <row r="10" spans="1:7" x14ac:dyDescent="0.25">
      <c r="A10" s="12" t="s">
        <v>16</v>
      </c>
      <c r="B10" s="13" t="s">
        <v>11</v>
      </c>
      <c r="C10" s="13" t="s">
        <v>11</v>
      </c>
      <c r="D10" s="13" t="s">
        <v>11</v>
      </c>
      <c r="E10" s="13" t="s">
        <v>11</v>
      </c>
      <c r="F10" s="14">
        <f t="shared" si="1"/>
        <v>0</v>
      </c>
      <c r="G10" s="15">
        <f t="shared" si="0"/>
        <v>0</v>
      </c>
    </row>
    <row r="11" spans="1:7" x14ac:dyDescent="0.25">
      <c r="A11" s="12" t="s">
        <v>17</v>
      </c>
      <c r="B11" s="13">
        <v>3.5</v>
      </c>
      <c r="C11" s="13">
        <v>4</v>
      </c>
      <c r="D11" s="13">
        <v>6</v>
      </c>
      <c r="E11" s="13">
        <v>9</v>
      </c>
      <c r="F11" s="14">
        <f t="shared" si="1"/>
        <v>22.5</v>
      </c>
      <c r="G11" s="15">
        <f t="shared" si="0"/>
        <v>0.51136363636363635</v>
      </c>
    </row>
    <row r="12" spans="1:7" x14ac:dyDescent="0.25">
      <c r="A12" s="12" t="s">
        <v>18</v>
      </c>
      <c r="B12" s="13">
        <v>5.5</v>
      </c>
      <c r="C12" s="13">
        <v>8</v>
      </c>
      <c r="D12" s="13">
        <v>6</v>
      </c>
      <c r="E12" s="13">
        <v>11</v>
      </c>
      <c r="F12" s="14">
        <f t="shared" si="1"/>
        <v>30.5</v>
      </c>
      <c r="G12" s="15">
        <f t="shared" si="0"/>
        <v>0.69318181818181823</v>
      </c>
    </row>
    <row r="13" spans="1:7" x14ac:dyDescent="0.25">
      <c r="A13" s="12" t="s">
        <v>19</v>
      </c>
      <c r="B13" s="13" t="s">
        <v>11</v>
      </c>
      <c r="C13" s="13" t="s">
        <v>11</v>
      </c>
      <c r="D13" s="13" t="s">
        <v>11</v>
      </c>
      <c r="E13" s="13" t="s">
        <v>11</v>
      </c>
      <c r="F13" s="14">
        <f t="shared" si="1"/>
        <v>0</v>
      </c>
      <c r="G13" s="15">
        <f t="shared" si="0"/>
        <v>0</v>
      </c>
    </row>
    <row r="14" spans="1:7" x14ac:dyDescent="0.25">
      <c r="A14" s="12" t="s">
        <v>20</v>
      </c>
      <c r="B14" s="13">
        <v>4.5</v>
      </c>
      <c r="C14" s="13">
        <v>5</v>
      </c>
      <c r="D14" s="13">
        <v>0</v>
      </c>
      <c r="E14" s="13">
        <v>0</v>
      </c>
      <c r="F14" s="14">
        <f t="shared" si="1"/>
        <v>9.5</v>
      </c>
      <c r="G14" s="15">
        <f t="shared" si="0"/>
        <v>0.21590909090909091</v>
      </c>
    </row>
    <row r="15" spans="1:7" x14ac:dyDescent="0.25">
      <c r="A15" s="12" t="s">
        <v>21</v>
      </c>
      <c r="B15" s="13">
        <v>5</v>
      </c>
      <c r="C15" s="13">
        <v>6.5</v>
      </c>
      <c r="D15" s="13">
        <v>5</v>
      </c>
      <c r="E15" s="13">
        <v>9</v>
      </c>
      <c r="F15" s="14">
        <f t="shared" si="1"/>
        <v>25.5</v>
      </c>
      <c r="G15" s="15">
        <f t="shared" si="0"/>
        <v>0.57954545454545459</v>
      </c>
    </row>
    <row r="16" spans="1:7" x14ac:dyDescent="0.25">
      <c r="A16" s="12" t="s">
        <v>22</v>
      </c>
      <c r="B16" s="13">
        <v>4.5</v>
      </c>
      <c r="C16" s="13">
        <v>8</v>
      </c>
      <c r="D16" s="13">
        <v>8</v>
      </c>
      <c r="E16" s="13">
        <v>9</v>
      </c>
      <c r="F16" s="14">
        <f t="shared" si="1"/>
        <v>29.5</v>
      </c>
      <c r="G16" s="15">
        <f t="shared" si="0"/>
        <v>0.67045454545454541</v>
      </c>
    </row>
    <row r="17" spans="1:7" x14ac:dyDescent="0.25">
      <c r="A17" s="12" t="s">
        <v>23</v>
      </c>
      <c r="B17" s="13">
        <v>5</v>
      </c>
      <c r="C17" s="13">
        <v>4</v>
      </c>
      <c r="D17" s="13">
        <v>7</v>
      </c>
      <c r="E17" s="13">
        <v>9.5</v>
      </c>
      <c r="F17" s="14">
        <f t="shared" si="1"/>
        <v>25.5</v>
      </c>
      <c r="G17" s="15">
        <f t="shared" si="0"/>
        <v>0.57954545454545459</v>
      </c>
    </row>
    <row r="18" spans="1:7" x14ac:dyDescent="0.25">
      <c r="A18" s="12" t="s">
        <v>24</v>
      </c>
      <c r="B18" s="13">
        <v>2</v>
      </c>
      <c r="C18" s="13">
        <v>2</v>
      </c>
      <c r="D18" s="13">
        <v>9</v>
      </c>
      <c r="E18" s="13">
        <v>10.5</v>
      </c>
      <c r="F18" s="14">
        <f t="shared" si="1"/>
        <v>23.5</v>
      </c>
      <c r="G18" s="15">
        <f t="shared" si="0"/>
        <v>0.53409090909090906</v>
      </c>
    </row>
    <row r="19" spans="1:7" x14ac:dyDescent="0.25">
      <c r="A19" s="12" t="s">
        <v>25</v>
      </c>
      <c r="B19" s="13">
        <v>4.5</v>
      </c>
      <c r="C19" s="13">
        <v>7.5</v>
      </c>
      <c r="D19" s="13">
        <v>5</v>
      </c>
      <c r="E19" s="13">
        <v>9.5</v>
      </c>
      <c r="F19" s="14">
        <f t="shared" si="1"/>
        <v>26.5</v>
      </c>
      <c r="G19" s="15">
        <f t="shared" si="0"/>
        <v>0.60227272727272729</v>
      </c>
    </row>
    <row r="20" spans="1:7" x14ac:dyDescent="0.25">
      <c r="A20" s="12" t="s">
        <v>26</v>
      </c>
      <c r="B20" s="13">
        <v>3.5</v>
      </c>
      <c r="C20" s="13">
        <v>7</v>
      </c>
      <c r="D20" s="13">
        <v>5</v>
      </c>
      <c r="E20" s="13">
        <v>9</v>
      </c>
      <c r="F20" s="14">
        <f t="shared" si="1"/>
        <v>24.5</v>
      </c>
      <c r="G20" s="15">
        <f t="shared" si="0"/>
        <v>0.55681818181818177</v>
      </c>
    </row>
    <row r="21" spans="1:7" x14ac:dyDescent="0.25">
      <c r="A21" s="12" t="s">
        <v>27</v>
      </c>
      <c r="B21" s="13">
        <v>5</v>
      </c>
      <c r="C21" s="13">
        <v>6</v>
      </c>
      <c r="D21" s="13">
        <v>6</v>
      </c>
      <c r="E21" s="13">
        <v>10.5</v>
      </c>
      <c r="F21" s="14">
        <f t="shared" si="1"/>
        <v>27.5</v>
      </c>
      <c r="G21" s="15">
        <f t="shared" si="0"/>
        <v>0.625</v>
      </c>
    </row>
    <row r="22" spans="1:7" x14ac:dyDescent="0.25">
      <c r="A22" s="12" t="s">
        <v>28</v>
      </c>
      <c r="B22" s="13">
        <v>4.5</v>
      </c>
      <c r="C22" s="13">
        <v>7</v>
      </c>
      <c r="D22" s="13">
        <v>4</v>
      </c>
      <c r="E22" s="13">
        <v>10.5</v>
      </c>
      <c r="F22" s="14">
        <f t="shared" si="1"/>
        <v>26</v>
      </c>
      <c r="G22" s="15">
        <f t="shared" si="0"/>
        <v>0.59090909090909094</v>
      </c>
    </row>
    <row r="23" spans="1:7" x14ac:dyDescent="0.25">
      <c r="A23" s="12" t="s">
        <v>29</v>
      </c>
      <c r="B23" s="13">
        <v>1</v>
      </c>
      <c r="C23" s="13">
        <v>1.5</v>
      </c>
      <c r="D23" s="13">
        <v>7</v>
      </c>
      <c r="E23" s="13">
        <v>7</v>
      </c>
      <c r="F23" s="14">
        <f t="shared" si="1"/>
        <v>16.5</v>
      </c>
      <c r="G23" s="15">
        <f t="shared" si="0"/>
        <v>0.375</v>
      </c>
    </row>
    <row r="24" spans="1:7" ht="15.75" thickBot="1" x14ac:dyDescent="0.3">
      <c r="A24" s="17" t="s">
        <v>30</v>
      </c>
      <c r="B24" s="18" t="s">
        <v>11</v>
      </c>
      <c r="C24" s="18" t="s">
        <v>11</v>
      </c>
      <c r="D24" s="18" t="s">
        <v>11</v>
      </c>
      <c r="E24" s="18" t="s">
        <v>11</v>
      </c>
      <c r="F24" s="19">
        <f t="shared" si="1"/>
        <v>0</v>
      </c>
      <c r="G24" s="11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K12" sqref="K12"/>
    </sheetView>
  </sheetViews>
  <sheetFormatPr defaultRowHeight="15" x14ac:dyDescent="0.25"/>
  <cols>
    <col min="1" max="1" width="22.42578125" customWidth="1"/>
    <col min="4" max="4" width="9.140625" style="41"/>
    <col min="7" max="7" width="10.5703125" customWidth="1"/>
  </cols>
  <sheetData>
    <row r="1" spans="1:8" ht="15.75" thickBot="1" x14ac:dyDescent="0.3">
      <c r="A1" s="1" t="s">
        <v>0</v>
      </c>
      <c r="B1" s="2" t="s">
        <v>1</v>
      </c>
      <c r="C1" s="3" t="s">
        <v>2</v>
      </c>
      <c r="D1" s="3" t="s">
        <v>49</v>
      </c>
      <c r="E1" s="3" t="s">
        <v>3</v>
      </c>
      <c r="F1" s="23" t="s">
        <v>4</v>
      </c>
      <c r="G1" s="4" t="s">
        <v>5</v>
      </c>
      <c r="H1" s="5" t="s">
        <v>6</v>
      </c>
    </row>
    <row r="2" spans="1:8" x14ac:dyDescent="0.25">
      <c r="A2" s="6" t="s">
        <v>7</v>
      </c>
      <c r="B2" s="2">
        <v>10</v>
      </c>
      <c r="C2" s="3">
        <v>14</v>
      </c>
      <c r="D2" s="3">
        <v>4</v>
      </c>
      <c r="E2" s="3">
        <v>10</v>
      </c>
      <c r="F2" s="23">
        <v>10</v>
      </c>
      <c r="G2" s="2">
        <f>SUM(B2:C2,E2:F2)</f>
        <v>44</v>
      </c>
      <c r="H2" s="7">
        <f>G2/$G$2</f>
        <v>1</v>
      </c>
    </row>
    <row r="3" spans="1:8" ht="15.75" thickBot="1" x14ac:dyDescent="0.3">
      <c r="A3" s="8" t="s">
        <v>8</v>
      </c>
      <c r="B3" s="9">
        <f>AVERAGEIF(B4:B24,"&lt;&gt;0")</f>
        <v>5.5333333333333332</v>
      </c>
      <c r="C3" s="10">
        <f t="shared" ref="C3:F3" si="0">AVERAGEIF(C4:C24,"&lt;&gt;0")</f>
        <v>6.4375</v>
      </c>
      <c r="D3" s="10" t="s">
        <v>11</v>
      </c>
      <c r="E3" s="10">
        <f t="shared" si="0"/>
        <v>7.2352941176470589</v>
      </c>
      <c r="F3" s="40">
        <f t="shared" si="0"/>
        <v>4.333333333333333</v>
      </c>
      <c r="G3" s="9">
        <f>SUMIF(B3:F3,"&gt;0")</f>
        <v>23.539460784313725</v>
      </c>
      <c r="H3" s="11">
        <f t="shared" ref="H3:H24" si="1">G3/$G$2</f>
        <v>0.53498774509803926</v>
      </c>
    </row>
    <row r="4" spans="1:8" x14ac:dyDescent="0.25">
      <c r="A4" s="12" t="s">
        <v>9</v>
      </c>
      <c r="B4" s="14">
        <v>7</v>
      </c>
      <c r="C4" s="13">
        <v>13</v>
      </c>
      <c r="D4" s="13" t="s">
        <v>11</v>
      </c>
      <c r="E4" s="13">
        <v>8</v>
      </c>
      <c r="F4" s="22">
        <v>10</v>
      </c>
      <c r="G4" s="2">
        <f t="shared" ref="G4:G24" si="2">SUM(B4:F4)</f>
        <v>38</v>
      </c>
      <c r="H4" s="7">
        <f t="shared" si="1"/>
        <v>0.86363636363636365</v>
      </c>
    </row>
    <row r="5" spans="1:8" x14ac:dyDescent="0.25">
      <c r="A5" s="12" t="s">
        <v>10</v>
      </c>
      <c r="B5" s="14">
        <v>2</v>
      </c>
      <c r="C5" s="13">
        <v>7</v>
      </c>
      <c r="D5" s="13" t="s">
        <v>11</v>
      </c>
      <c r="E5" s="13">
        <v>6</v>
      </c>
      <c r="F5" s="22">
        <v>7</v>
      </c>
      <c r="G5" s="14">
        <f t="shared" si="2"/>
        <v>22</v>
      </c>
      <c r="H5" s="15">
        <f t="shared" si="1"/>
        <v>0.5</v>
      </c>
    </row>
    <row r="6" spans="1:8" x14ac:dyDescent="0.25">
      <c r="A6" s="12" t="s">
        <v>12</v>
      </c>
      <c r="B6" s="14">
        <v>7</v>
      </c>
      <c r="C6" s="13">
        <v>9</v>
      </c>
      <c r="D6" s="13" t="s">
        <v>11</v>
      </c>
      <c r="E6" s="13">
        <v>8</v>
      </c>
      <c r="F6" s="22">
        <v>2</v>
      </c>
      <c r="G6" s="14">
        <f t="shared" si="2"/>
        <v>26</v>
      </c>
      <c r="H6" s="15">
        <f t="shared" si="1"/>
        <v>0.59090909090909094</v>
      </c>
    </row>
    <row r="7" spans="1:8" x14ac:dyDescent="0.25">
      <c r="A7" s="12" t="s">
        <v>13</v>
      </c>
      <c r="B7" s="14">
        <v>2</v>
      </c>
      <c r="C7" s="13">
        <v>2</v>
      </c>
      <c r="D7" s="13" t="s">
        <v>11</v>
      </c>
      <c r="E7" s="13">
        <v>8</v>
      </c>
      <c r="F7" s="22">
        <v>5</v>
      </c>
      <c r="G7" s="14">
        <f t="shared" si="2"/>
        <v>17</v>
      </c>
      <c r="H7" s="15">
        <f t="shared" si="1"/>
        <v>0.38636363636363635</v>
      </c>
    </row>
    <row r="8" spans="1:8" x14ac:dyDescent="0.25">
      <c r="A8" s="12" t="s">
        <v>14</v>
      </c>
      <c r="B8" s="14">
        <v>3</v>
      </c>
      <c r="C8" s="13">
        <v>4</v>
      </c>
      <c r="D8" s="13" t="s">
        <v>11</v>
      </c>
      <c r="E8" s="13">
        <v>7</v>
      </c>
      <c r="F8" s="22">
        <v>0</v>
      </c>
      <c r="G8" s="14">
        <f t="shared" si="2"/>
        <v>14</v>
      </c>
      <c r="H8" s="15">
        <f t="shared" si="1"/>
        <v>0.31818181818181818</v>
      </c>
    </row>
    <row r="9" spans="1:8" x14ac:dyDescent="0.25">
      <c r="A9" s="12" t="s">
        <v>15</v>
      </c>
      <c r="B9" s="14" t="s">
        <v>11</v>
      </c>
      <c r="C9" s="13" t="s">
        <v>11</v>
      </c>
      <c r="D9" s="13" t="s">
        <v>11</v>
      </c>
      <c r="E9" s="13" t="s">
        <v>11</v>
      </c>
      <c r="F9" s="22" t="s">
        <v>11</v>
      </c>
      <c r="G9" s="14">
        <f t="shared" si="2"/>
        <v>0</v>
      </c>
      <c r="H9" s="15">
        <f t="shared" si="1"/>
        <v>0</v>
      </c>
    </row>
    <row r="10" spans="1:8" x14ac:dyDescent="0.25">
      <c r="A10" s="12" t="s">
        <v>16</v>
      </c>
      <c r="B10" s="14" t="s">
        <v>11</v>
      </c>
      <c r="C10" s="13" t="s">
        <v>11</v>
      </c>
      <c r="D10" s="13" t="s">
        <v>11</v>
      </c>
      <c r="E10" s="13" t="s">
        <v>11</v>
      </c>
      <c r="F10" s="22" t="s">
        <v>11</v>
      </c>
      <c r="G10" s="14">
        <f t="shared" si="2"/>
        <v>0</v>
      </c>
      <c r="H10" s="15">
        <f t="shared" si="1"/>
        <v>0</v>
      </c>
    </row>
    <row r="11" spans="1:8" x14ac:dyDescent="0.25">
      <c r="A11" s="12" t="s">
        <v>17</v>
      </c>
      <c r="B11" s="14">
        <v>6</v>
      </c>
      <c r="C11" s="13">
        <v>8.5</v>
      </c>
      <c r="D11" s="13" t="s">
        <v>11</v>
      </c>
      <c r="E11" s="13">
        <v>8</v>
      </c>
      <c r="F11" s="22">
        <v>4</v>
      </c>
      <c r="G11" s="14">
        <f t="shared" si="2"/>
        <v>26.5</v>
      </c>
      <c r="H11" s="15">
        <f t="shared" si="1"/>
        <v>0.60227272727272729</v>
      </c>
    </row>
    <row r="12" spans="1:8" x14ac:dyDescent="0.25">
      <c r="A12" s="12" t="s">
        <v>18</v>
      </c>
      <c r="B12" s="14">
        <v>4</v>
      </c>
      <c r="C12" s="13">
        <v>7.5</v>
      </c>
      <c r="D12" s="13" t="s">
        <v>11</v>
      </c>
      <c r="E12" s="13">
        <v>7</v>
      </c>
      <c r="F12" s="22">
        <v>2</v>
      </c>
      <c r="G12" s="14">
        <f t="shared" si="2"/>
        <v>20.5</v>
      </c>
      <c r="H12" s="15">
        <f t="shared" si="1"/>
        <v>0.46590909090909088</v>
      </c>
    </row>
    <row r="13" spans="1:8" x14ac:dyDescent="0.25">
      <c r="A13" s="12" t="s">
        <v>19</v>
      </c>
      <c r="B13" s="14">
        <v>0</v>
      </c>
      <c r="C13" s="13">
        <v>1</v>
      </c>
      <c r="D13" s="13" t="s">
        <v>11</v>
      </c>
      <c r="E13" s="13">
        <v>5</v>
      </c>
      <c r="F13" s="22">
        <v>6</v>
      </c>
      <c r="G13" s="14">
        <f t="shared" si="2"/>
        <v>12</v>
      </c>
      <c r="H13" s="15">
        <f t="shared" si="1"/>
        <v>0.27272727272727271</v>
      </c>
    </row>
    <row r="14" spans="1:8" x14ac:dyDescent="0.25">
      <c r="A14" s="12" t="s">
        <v>20</v>
      </c>
      <c r="B14" s="14">
        <v>3</v>
      </c>
      <c r="C14" s="13">
        <v>0</v>
      </c>
      <c r="D14" s="13" t="s">
        <v>11</v>
      </c>
      <c r="E14" s="13">
        <v>7</v>
      </c>
      <c r="F14" s="22">
        <v>1</v>
      </c>
      <c r="G14" s="14">
        <f t="shared" si="2"/>
        <v>11</v>
      </c>
      <c r="H14" s="15">
        <f t="shared" si="1"/>
        <v>0.25</v>
      </c>
    </row>
    <row r="15" spans="1:8" x14ac:dyDescent="0.25">
      <c r="A15" s="12" t="s">
        <v>21</v>
      </c>
      <c r="B15" s="14">
        <v>8</v>
      </c>
      <c r="C15" s="13">
        <v>6</v>
      </c>
      <c r="D15" s="13" t="s">
        <v>11</v>
      </c>
      <c r="E15" s="13">
        <v>7</v>
      </c>
      <c r="F15" s="22">
        <v>4</v>
      </c>
      <c r="G15" s="14">
        <f t="shared" si="2"/>
        <v>25</v>
      </c>
      <c r="H15" s="15">
        <f t="shared" si="1"/>
        <v>0.56818181818181823</v>
      </c>
    </row>
    <row r="16" spans="1:8" x14ac:dyDescent="0.25">
      <c r="A16" s="12" t="s">
        <v>22</v>
      </c>
      <c r="B16" s="14">
        <v>9</v>
      </c>
      <c r="C16" s="13">
        <v>11</v>
      </c>
      <c r="D16" s="13" t="s">
        <v>11</v>
      </c>
      <c r="E16" s="13">
        <v>9</v>
      </c>
      <c r="F16" s="22">
        <v>9</v>
      </c>
      <c r="G16" s="14">
        <f t="shared" si="2"/>
        <v>38</v>
      </c>
      <c r="H16" s="15">
        <f t="shared" si="1"/>
        <v>0.86363636363636365</v>
      </c>
    </row>
    <row r="17" spans="1:8" x14ac:dyDescent="0.25">
      <c r="A17" s="12" t="s">
        <v>23</v>
      </c>
      <c r="B17" s="14" t="s">
        <v>11</v>
      </c>
      <c r="C17" s="13" t="s">
        <v>11</v>
      </c>
      <c r="D17" s="13" t="s">
        <v>11</v>
      </c>
      <c r="E17" s="13" t="s">
        <v>11</v>
      </c>
      <c r="F17" s="22" t="s">
        <v>11</v>
      </c>
      <c r="G17" s="14">
        <f t="shared" si="2"/>
        <v>0</v>
      </c>
      <c r="H17" s="15">
        <f t="shared" si="1"/>
        <v>0</v>
      </c>
    </row>
    <row r="18" spans="1:8" x14ac:dyDescent="0.25">
      <c r="A18" s="12" t="s">
        <v>24</v>
      </c>
      <c r="B18" s="14">
        <v>5</v>
      </c>
      <c r="C18" s="13">
        <v>4</v>
      </c>
      <c r="D18" s="13" t="s">
        <v>11</v>
      </c>
      <c r="E18" s="13">
        <v>7</v>
      </c>
      <c r="F18" s="22">
        <v>1</v>
      </c>
      <c r="G18" s="14">
        <f t="shared" si="2"/>
        <v>17</v>
      </c>
      <c r="H18" s="15">
        <f t="shared" si="1"/>
        <v>0.38636363636363635</v>
      </c>
    </row>
    <row r="19" spans="1:8" x14ac:dyDescent="0.25">
      <c r="A19" s="12" t="s">
        <v>25</v>
      </c>
      <c r="B19" s="14">
        <v>9</v>
      </c>
      <c r="C19" s="13">
        <v>4</v>
      </c>
      <c r="D19" s="13" t="s">
        <v>11</v>
      </c>
      <c r="E19" s="13">
        <v>6</v>
      </c>
      <c r="F19" s="22">
        <v>4</v>
      </c>
      <c r="G19" s="14">
        <f t="shared" si="2"/>
        <v>23</v>
      </c>
      <c r="H19" s="15">
        <f t="shared" si="1"/>
        <v>0.52272727272727271</v>
      </c>
    </row>
    <row r="20" spans="1:8" x14ac:dyDescent="0.25">
      <c r="A20" s="12" t="s">
        <v>26</v>
      </c>
      <c r="B20" s="14">
        <v>4.5</v>
      </c>
      <c r="C20" s="13">
        <v>11</v>
      </c>
      <c r="D20" s="13" t="s">
        <v>11</v>
      </c>
      <c r="E20" s="13">
        <v>8</v>
      </c>
      <c r="F20" s="22">
        <v>2</v>
      </c>
      <c r="G20" s="14">
        <f t="shared" si="2"/>
        <v>25.5</v>
      </c>
      <c r="H20" s="15">
        <f t="shared" si="1"/>
        <v>0.57954545454545459</v>
      </c>
    </row>
    <row r="21" spans="1:8" x14ac:dyDescent="0.25">
      <c r="A21" s="12" t="s">
        <v>27</v>
      </c>
      <c r="B21" s="14">
        <v>7.5</v>
      </c>
      <c r="C21" s="13">
        <v>5</v>
      </c>
      <c r="D21" s="13" t="s">
        <v>11</v>
      </c>
      <c r="E21" s="13">
        <v>7</v>
      </c>
      <c r="F21" s="22">
        <v>4</v>
      </c>
      <c r="G21" s="14">
        <f t="shared" si="2"/>
        <v>23.5</v>
      </c>
      <c r="H21" s="15">
        <f t="shared" si="1"/>
        <v>0.53409090909090906</v>
      </c>
    </row>
    <row r="22" spans="1:8" x14ac:dyDescent="0.25">
      <c r="A22" s="12" t="s">
        <v>28</v>
      </c>
      <c r="B22" s="14" t="s">
        <v>11</v>
      </c>
      <c r="C22" s="13" t="s">
        <v>11</v>
      </c>
      <c r="D22" s="13" t="s">
        <v>11</v>
      </c>
      <c r="E22" s="13" t="s">
        <v>11</v>
      </c>
      <c r="F22" s="22" t="s">
        <v>11</v>
      </c>
      <c r="G22" s="14">
        <f t="shared" si="2"/>
        <v>0</v>
      </c>
      <c r="H22" s="15">
        <f t="shared" si="1"/>
        <v>0</v>
      </c>
    </row>
    <row r="23" spans="1:8" x14ac:dyDescent="0.25">
      <c r="A23" s="12" t="s">
        <v>29</v>
      </c>
      <c r="B23" s="14">
        <v>0</v>
      </c>
      <c r="C23" s="13">
        <v>3</v>
      </c>
      <c r="D23" s="13" t="s">
        <v>11</v>
      </c>
      <c r="E23" s="13">
        <v>7</v>
      </c>
      <c r="F23" s="22">
        <v>0</v>
      </c>
      <c r="G23" s="14">
        <f t="shared" si="2"/>
        <v>10</v>
      </c>
      <c r="H23" s="15">
        <f t="shared" si="1"/>
        <v>0.22727272727272727</v>
      </c>
    </row>
    <row r="24" spans="1:8" ht="15.75" thickBot="1" x14ac:dyDescent="0.3">
      <c r="A24" s="17" t="s">
        <v>30</v>
      </c>
      <c r="B24" s="19">
        <v>6</v>
      </c>
      <c r="C24" s="18">
        <v>7</v>
      </c>
      <c r="D24" s="18" t="s">
        <v>11</v>
      </c>
      <c r="E24" s="18">
        <v>8</v>
      </c>
      <c r="F24" s="39">
        <v>4</v>
      </c>
      <c r="G24" s="19">
        <f t="shared" si="2"/>
        <v>25</v>
      </c>
      <c r="H24" s="11">
        <f t="shared" si="1"/>
        <v>0.56818181818181823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opLeftCell="K1" workbookViewId="0">
      <selection activeCell="Z3" sqref="Z3"/>
    </sheetView>
  </sheetViews>
  <sheetFormatPr defaultRowHeight="15" x14ac:dyDescent="0.25"/>
  <cols>
    <col min="1" max="1" width="23.140625" customWidth="1"/>
    <col min="2" max="2" width="9.140625" style="20"/>
    <col min="3" max="3" width="10.42578125" style="20" customWidth="1"/>
    <col min="4" max="7" width="9.140625" style="20"/>
    <col min="8" max="21" width="11.7109375" style="20" customWidth="1"/>
    <col min="22" max="22" width="9" style="20" customWidth="1"/>
    <col min="23" max="23" width="8.42578125" style="20" customWidth="1"/>
    <col min="24" max="24" width="9" style="20" customWidth="1"/>
    <col min="25" max="25" width="8.42578125" style="20" customWidth="1"/>
    <col min="26" max="26" width="9" style="20" customWidth="1"/>
    <col min="27" max="27" width="8.42578125" style="20" customWidth="1"/>
  </cols>
  <sheetData>
    <row r="1" spans="1:27" ht="15.75" thickBot="1" x14ac:dyDescent="0.3">
      <c r="A1" s="42"/>
      <c r="B1" s="85" t="s">
        <v>50</v>
      </c>
      <c r="C1" s="86"/>
      <c r="D1" s="86"/>
      <c r="E1" s="86"/>
      <c r="F1" s="86"/>
      <c r="G1" s="86"/>
      <c r="H1" s="86"/>
      <c r="I1" s="86"/>
      <c r="J1" s="87"/>
      <c r="K1" s="85" t="s">
        <v>51</v>
      </c>
      <c r="L1" s="86"/>
      <c r="M1" s="86"/>
      <c r="N1" s="86"/>
      <c r="O1" s="86"/>
      <c r="P1" s="86"/>
      <c r="Q1" s="86"/>
      <c r="R1" s="86"/>
      <c r="S1" s="86"/>
      <c r="T1" s="86"/>
      <c r="U1" s="87"/>
      <c r="V1" s="85" t="s">
        <v>52</v>
      </c>
      <c r="W1" s="86"/>
      <c r="X1" s="86"/>
      <c r="Y1" s="86"/>
      <c r="Z1" s="86"/>
      <c r="AA1" s="87"/>
    </row>
    <row r="2" spans="1:27" ht="15.75" thickBot="1" x14ac:dyDescent="0.3">
      <c r="A2" s="1" t="s">
        <v>0</v>
      </c>
      <c r="B2" s="2" t="s">
        <v>1</v>
      </c>
      <c r="C2" s="3" t="s">
        <v>53</v>
      </c>
      <c r="D2" s="3" t="s">
        <v>2</v>
      </c>
      <c r="E2" s="3" t="s">
        <v>3</v>
      </c>
      <c r="F2" s="3" t="s">
        <v>4</v>
      </c>
      <c r="G2" s="3" t="s">
        <v>54</v>
      </c>
      <c r="H2" s="3" t="s">
        <v>55</v>
      </c>
      <c r="I2" s="3" t="s">
        <v>56</v>
      </c>
      <c r="J2" s="23" t="s">
        <v>57</v>
      </c>
      <c r="K2" s="2" t="s">
        <v>58</v>
      </c>
      <c r="L2" s="3" t="s">
        <v>59</v>
      </c>
      <c r="M2" s="3" t="s">
        <v>2</v>
      </c>
      <c r="N2" s="3" t="s">
        <v>3</v>
      </c>
      <c r="O2" s="13" t="s">
        <v>4</v>
      </c>
      <c r="P2" s="3" t="s">
        <v>54</v>
      </c>
      <c r="Q2" s="3" t="s">
        <v>56</v>
      </c>
      <c r="R2" s="3" t="s">
        <v>57</v>
      </c>
      <c r="S2" s="3" t="s">
        <v>60</v>
      </c>
      <c r="T2" s="3" t="s">
        <v>61</v>
      </c>
      <c r="U2" s="23" t="s">
        <v>62</v>
      </c>
      <c r="V2" s="19" t="s">
        <v>63</v>
      </c>
      <c r="W2" s="39" t="s">
        <v>6</v>
      </c>
      <c r="X2" s="19" t="s">
        <v>64</v>
      </c>
      <c r="Y2" s="39" t="s">
        <v>6</v>
      </c>
      <c r="Z2" s="19" t="s">
        <v>65</v>
      </c>
      <c r="AA2" s="39" t="s">
        <v>6</v>
      </c>
    </row>
    <row r="3" spans="1:27" x14ac:dyDescent="0.25">
      <c r="A3" s="6" t="s">
        <v>7</v>
      </c>
      <c r="B3" s="2">
        <v>10</v>
      </c>
      <c r="C3" s="3">
        <v>1</v>
      </c>
      <c r="D3" s="3">
        <v>10</v>
      </c>
      <c r="E3" s="3">
        <v>15</v>
      </c>
      <c r="F3" s="3">
        <v>10</v>
      </c>
      <c r="G3" s="3">
        <v>10</v>
      </c>
      <c r="H3" s="3">
        <v>5</v>
      </c>
      <c r="I3" s="3">
        <v>10</v>
      </c>
      <c r="J3" s="3">
        <v>12</v>
      </c>
      <c r="K3" s="43">
        <v>4</v>
      </c>
      <c r="L3" s="44">
        <v>6</v>
      </c>
      <c r="M3" s="44">
        <v>6</v>
      </c>
      <c r="N3" s="44">
        <v>8</v>
      </c>
      <c r="O3" s="44">
        <v>6</v>
      </c>
      <c r="P3" s="44">
        <v>8</v>
      </c>
      <c r="Q3" s="3">
        <v>6</v>
      </c>
      <c r="R3" s="44">
        <v>8</v>
      </c>
      <c r="S3" s="44">
        <v>8</v>
      </c>
      <c r="T3" s="44">
        <v>6</v>
      </c>
      <c r="U3" s="23">
        <v>6</v>
      </c>
      <c r="V3" s="2">
        <f>SUM(B3,D3:G3,I3:J3)</f>
        <v>77</v>
      </c>
      <c r="W3" s="7">
        <f>V3/$V$3</f>
        <v>1</v>
      </c>
      <c r="X3" s="2">
        <f>SUM(K3:U3)</f>
        <v>72</v>
      </c>
      <c r="Y3" s="7">
        <f>X3/$X$3</f>
        <v>1</v>
      </c>
      <c r="Z3" s="2">
        <f>SUM(V3,X3)</f>
        <v>149</v>
      </c>
      <c r="AA3" s="7">
        <f>Z3/$Z$3</f>
        <v>1</v>
      </c>
    </row>
    <row r="4" spans="1:27" ht="15.75" thickBot="1" x14ac:dyDescent="0.3">
      <c r="A4" s="8" t="s">
        <v>8</v>
      </c>
      <c r="B4" s="9">
        <f>AVERAGEIF(B5:B25,"&lt;&gt;0")</f>
        <v>9.4473684210526319</v>
      </c>
      <c r="C4" s="10">
        <f>AVERAGEIF(C5:C25,"&lt;&gt;0")</f>
        <v>1</v>
      </c>
      <c r="D4" s="10">
        <f>AVERAGEIF(D5:D25,"&lt;&gt;0")</f>
        <v>6.0277777777777777</v>
      </c>
      <c r="E4" s="10">
        <f>AVERAGEIF(E5:E25,"&lt;&gt;0")</f>
        <v>14.210526315789474</v>
      </c>
      <c r="F4" s="10">
        <f t="shared" ref="F4:L4" si="0">AVERAGEIF(F5:F25,"&lt;&gt;0")</f>
        <v>5.7058823529411766</v>
      </c>
      <c r="G4" s="10">
        <f t="shared" si="0"/>
        <v>8.8421052631578956</v>
      </c>
      <c r="H4" s="10">
        <f t="shared" si="0"/>
        <v>5</v>
      </c>
      <c r="I4" s="10">
        <f t="shared" si="0"/>
        <v>7.2249999999999996</v>
      </c>
      <c r="J4" s="10">
        <f t="shared" si="0"/>
        <v>6.416666666666667</v>
      </c>
      <c r="K4" s="45">
        <f t="shared" si="0"/>
        <v>4</v>
      </c>
      <c r="L4" s="46">
        <f t="shared" si="0"/>
        <v>5.4285714285714288</v>
      </c>
      <c r="M4" s="46">
        <f>AVERAGEIF(M5:M25,"&lt;&gt;0")</f>
        <v>5.6333333333333337</v>
      </c>
      <c r="N4" s="46">
        <f t="shared" ref="N4:U4" si="1">AVERAGEIF(N5:N25,"&lt;&gt;0")</f>
        <v>3.5769230769230771</v>
      </c>
      <c r="O4" s="46">
        <f t="shared" si="1"/>
        <v>4.6428571428571432</v>
      </c>
      <c r="P4" s="46">
        <f t="shared" si="1"/>
        <v>6.7777777777777777</v>
      </c>
      <c r="Q4" s="46">
        <f t="shared" si="1"/>
        <v>5.2222222222222223</v>
      </c>
      <c r="R4" s="46">
        <f t="shared" si="1"/>
        <v>5.9375</v>
      </c>
      <c r="S4" s="46">
        <f t="shared" si="1"/>
        <v>3.8125</v>
      </c>
      <c r="T4" s="46">
        <f t="shared" si="1"/>
        <v>5.1111111111111107</v>
      </c>
      <c r="U4" s="47">
        <f t="shared" si="1"/>
        <v>4</v>
      </c>
      <c r="V4" s="48">
        <f>AVERAGE(V5:V25)</f>
        <v>50.976190476190474</v>
      </c>
      <c r="W4" s="11">
        <f t="shared" ref="W4:W25" si="2">V4/$V$3</f>
        <v>0.66202844774273339</v>
      </c>
      <c r="X4" s="48">
        <f>AVERAGE(X5:X25)</f>
        <v>35.904761904761905</v>
      </c>
      <c r="Y4" s="11">
        <f t="shared" ref="Y4:Y25" si="3">X4/$X$3</f>
        <v>0.49867724867724866</v>
      </c>
      <c r="Z4" s="48">
        <f>AVERAGE(Z5:Z25)</f>
        <v>86.88095238095238</v>
      </c>
      <c r="AA4" s="11">
        <f t="shared" ref="AA4:AA25" si="4">Z4/$Z$3</f>
        <v>0.58309364014062004</v>
      </c>
    </row>
    <row r="5" spans="1:27" x14ac:dyDescent="0.25">
      <c r="A5" s="12" t="s">
        <v>9</v>
      </c>
      <c r="B5" s="13" t="s">
        <v>11</v>
      </c>
      <c r="C5" s="13" t="s">
        <v>11</v>
      </c>
      <c r="D5" s="13" t="s">
        <v>11</v>
      </c>
      <c r="E5" s="13">
        <v>15</v>
      </c>
      <c r="F5" s="13">
        <v>4</v>
      </c>
      <c r="G5" s="13">
        <v>9</v>
      </c>
      <c r="H5" s="13">
        <v>0</v>
      </c>
      <c r="I5" s="13">
        <v>4</v>
      </c>
      <c r="J5" s="22">
        <v>8</v>
      </c>
      <c r="K5" s="14">
        <v>4</v>
      </c>
      <c r="L5" s="13">
        <v>6</v>
      </c>
      <c r="M5" s="13">
        <v>4</v>
      </c>
      <c r="N5" s="13">
        <v>3</v>
      </c>
      <c r="O5" s="13">
        <v>5</v>
      </c>
      <c r="P5" s="13">
        <v>7.5</v>
      </c>
      <c r="Q5" s="13">
        <v>6</v>
      </c>
      <c r="R5" s="13">
        <v>7</v>
      </c>
      <c r="S5" s="13">
        <v>8</v>
      </c>
      <c r="T5" s="13">
        <v>5</v>
      </c>
      <c r="U5" s="22">
        <v>3</v>
      </c>
      <c r="V5" s="2">
        <f t="shared" ref="V5:V25" si="5">SUM(B5:J5)</f>
        <v>40</v>
      </c>
      <c r="W5" s="7">
        <f t="shared" si="2"/>
        <v>0.51948051948051943</v>
      </c>
      <c r="X5" s="2">
        <f t="shared" ref="X5:X25" si="6">SUM(K5:U5)</f>
        <v>58.5</v>
      </c>
      <c r="Y5" s="7">
        <f t="shared" si="3"/>
        <v>0.8125</v>
      </c>
      <c r="Z5" s="2">
        <f>SUM(V5,X5)</f>
        <v>98.5</v>
      </c>
      <c r="AA5" s="7">
        <f t="shared" si="4"/>
        <v>0.66107382550335569</v>
      </c>
    </row>
    <row r="6" spans="1:27" x14ac:dyDescent="0.25">
      <c r="A6" s="12" t="s">
        <v>10</v>
      </c>
      <c r="B6" s="13">
        <v>10</v>
      </c>
      <c r="C6" s="13">
        <v>1</v>
      </c>
      <c r="D6" s="13">
        <v>7</v>
      </c>
      <c r="E6" s="13">
        <v>15</v>
      </c>
      <c r="F6" s="13">
        <v>6</v>
      </c>
      <c r="G6" s="13">
        <v>8</v>
      </c>
      <c r="H6" s="13">
        <v>0</v>
      </c>
      <c r="I6" s="13">
        <v>9</v>
      </c>
      <c r="J6" s="22">
        <v>8</v>
      </c>
      <c r="K6" s="14" t="s">
        <v>11</v>
      </c>
      <c r="L6" s="13" t="s">
        <v>11</v>
      </c>
      <c r="M6" s="13" t="s">
        <v>11</v>
      </c>
      <c r="N6" s="13">
        <v>4</v>
      </c>
      <c r="O6" s="13">
        <v>3</v>
      </c>
      <c r="P6" s="13">
        <v>6</v>
      </c>
      <c r="Q6" s="13">
        <v>6</v>
      </c>
      <c r="R6" s="13">
        <v>8</v>
      </c>
      <c r="S6" s="13">
        <v>4</v>
      </c>
      <c r="T6" s="13" t="s">
        <v>11</v>
      </c>
      <c r="U6" s="22" t="s">
        <v>11</v>
      </c>
      <c r="V6" s="14">
        <f t="shared" si="5"/>
        <v>64</v>
      </c>
      <c r="W6" s="15">
        <f t="shared" si="2"/>
        <v>0.83116883116883122</v>
      </c>
      <c r="X6" s="14">
        <f t="shared" si="6"/>
        <v>31</v>
      </c>
      <c r="Y6" s="15">
        <f t="shared" si="3"/>
        <v>0.43055555555555558</v>
      </c>
      <c r="Z6" s="14">
        <f t="shared" ref="Z6:Z25" si="7">SUM(V6,X6)</f>
        <v>95</v>
      </c>
      <c r="AA6" s="15">
        <f t="shared" si="4"/>
        <v>0.63758389261744963</v>
      </c>
    </row>
    <row r="7" spans="1:27" x14ac:dyDescent="0.25">
      <c r="A7" s="12" t="s">
        <v>12</v>
      </c>
      <c r="B7" s="13">
        <v>9</v>
      </c>
      <c r="C7" s="13">
        <v>1</v>
      </c>
      <c r="D7" s="13">
        <v>4</v>
      </c>
      <c r="E7" s="13">
        <v>15</v>
      </c>
      <c r="F7" s="13">
        <v>9</v>
      </c>
      <c r="G7" s="13">
        <v>10</v>
      </c>
      <c r="H7" s="13">
        <v>0</v>
      </c>
      <c r="I7" s="13">
        <v>4</v>
      </c>
      <c r="J7" s="22">
        <v>0</v>
      </c>
      <c r="K7" s="14">
        <v>4</v>
      </c>
      <c r="L7" s="13">
        <v>5</v>
      </c>
      <c r="M7" s="13">
        <v>6</v>
      </c>
      <c r="N7" s="13" t="s">
        <v>11</v>
      </c>
      <c r="O7" s="13" t="s">
        <v>11</v>
      </c>
      <c r="P7" s="13">
        <v>8</v>
      </c>
      <c r="Q7" s="13">
        <v>6</v>
      </c>
      <c r="R7" s="13">
        <v>5</v>
      </c>
      <c r="S7" s="13">
        <v>6</v>
      </c>
      <c r="T7" s="13">
        <v>5</v>
      </c>
      <c r="U7" s="22" t="s">
        <v>11</v>
      </c>
      <c r="V7" s="14">
        <f t="shared" si="5"/>
        <v>52</v>
      </c>
      <c r="W7" s="15">
        <f t="shared" si="2"/>
        <v>0.67532467532467533</v>
      </c>
      <c r="X7" s="14">
        <f t="shared" si="6"/>
        <v>45</v>
      </c>
      <c r="Y7" s="15">
        <f t="shared" si="3"/>
        <v>0.625</v>
      </c>
      <c r="Z7" s="14">
        <f t="shared" si="7"/>
        <v>97</v>
      </c>
      <c r="AA7" s="15">
        <f t="shared" si="4"/>
        <v>0.65100671140939592</v>
      </c>
    </row>
    <row r="8" spans="1:27" x14ac:dyDescent="0.25">
      <c r="A8" s="12" t="s">
        <v>13</v>
      </c>
      <c r="B8" s="13">
        <v>10</v>
      </c>
      <c r="C8" s="13">
        <v>1</v>
      </c>
      <c r="D8" s="13">
        <v>10</v>
      </c>
      <c r="E8" s="13">
        <v>14</v>
      </c>
      <c r="F8" s="13">
        <v>4</v>
      </c>
      <c r="G8" s="13">
        <v>10</v>
      </c>
      <c r="H8" s="13">
        <v>0</v>
      </c>
      <c r="I8" s="13">
        <v>10</v>
      </c>
      <c r="J8" s="22">
        <v>6</v>
      </c>
      <c r="K8" s="14">
        <v>4</v>
      </c>
      <c r="L8" s="13">
        <v>6</v>
      </c>
      <c r="M8" s="13">
        <v>6</v>
      </c>
      <c r="N8" s="13">
        <v>3</v>
      </c>
      <c r="O8" s="13">
        <v>5</v>
      </c>
      <c r="P8" s="13">
        <v>4</v>
      </c>
      <c r="Q8" s="13">
        <v>4</v>
      </c>
      <c r="R8" s="13">
        <v>6</v>
      </c>
      <c r="S8" s="13">
        <v>4</v>
      </c>
      <c r="T8" s="13">
        <v>5</v>
      </c>
      <c r="U8" s="22" t="s">
        <v>11</v>
      </c>
      <c r="V8" s="14">
        <f t="shared" si="5"/>
        <v>65</v>
      </c>
      <c r="W8" s="15">
        <f t="shared" si="2"/>
        <v>0.8441558441558441</v>
      </c>
      <c r="X8" s="14">
        <f t="shared" si="6"/>
        <v>47</v>
      </c>
      <c r="Y8" s="15">
        <f t="shared" si="3"/>
        <v>0.65277777777777779</v>
      </c>
      <c r="Z8" s="14">
        <f t="shared" si="7"/>
        <v>112</v>
      </c>
      <c r="AA8" s="15">
        <f t="shared" si="4"/>
        <v>0.75167785234899331</v>
      </c>
    </row>
    <row r="9" spans="1:27" x14ac:dyDescent="0.25">
      <c r="A9" s="12" t="s">
        <v>14</v>
      </c>
      <c r="B9" s="13">
        <v>9</v>
      </c>
      <c r="C9" s="13">
        <v>1</v>
      </c>
      <c r="D9" s="13">
        <v>4</v>
      </c>
      <c r="E9" s="13">
        <v>13</v>
      </c>
      <c r="F9" s="13">
        <v>4</v>
      </c>
      <c r="G9" s="13">
        <v>10</v>
      </c>
      <c r="H9" s="13">
        <v>0</v>
      </c>
      <c r="I9" s="13">
        <v>6</v>
      </c>
      <c r="J9" s="22" t="s">
        <v>11</v>
      </c>
      <c r="K9" s="14" t="s">
        <v>11</v>
      </c>
      <c r="L9" s="13" t="s">
        <v>11</v>
      </c>
      <c r="M9" s="13" t="s">
        <v>11</v>
      </c>
      <c r="N9" s="13" t="s">
        <v>11</v>
      </c>
      <c r="O9" s="13">
        <v>5</v>
      </c>
      <c r="P9" s="13">
        <v>8</v>
      </c>
      <c r="Q9" s="13">
        <v>6</v>
      </c>
      <c r="R9" s="13">
        <v>6</v>
      </c>
      <c r="S9" s="13">
        <v>2</v>
      </c>
      <c r="T9" s="13" t="s">
        <v>11</v>
      </c>
      <c r="U9" s="22">
        <v>3</v>
      </c>
      <c r="V9" s="14">
        <f t="shared" si="5"/>
        <v>47</v>
      </c>
      <c r="W9" s="15">
        <f t="shared" si="2"/>
        <v>0.61038961038961037</v>
      </c>
      <c r="X9" s="14">
        <f t="shared" si="6"/>
        <v>30</v>
      </c>
      <c r="Y9" s="15">
        <f t="shared" si="3"/>
        <v>0.41666666666666669</v>
      </c>
      <c r="Z9" s="14">
        <f t="shared" si="7"/>
        <v>77</v>
      </c>
      <c r="AA9" s="15">
        <f t="shared" si="4"/>
        <v>0.51677852348993292</v>
      </c>
    </row>
    <row r="10" spans="1:27" x14ac:dyDescent="0.25">
      <c r="A10" s="12" t="s">
        <v>15</v>
      </c>
      <c r="B10" s="13" t="s">
        <v>11</v>
      </c>
      <c r="C10" s="13" t="s">
        <v>11</v>
      </c>
      <c r="D10" s="13" t="s">
        <v>11</v>
      </c>
      <c r="E10" s="13" t="s">
        <v>11</v>
      </c>
      <c r="F10" s="13" t="s">
        <v>11</v>
      </c>
      <c r="G10" s="13" t="s">
        <v>11</v>
      </c>
      <c r="H10" s="13" t="s">
        <v>11</v>
      </c>
      <c r="I10" s="13" t="s">
        <v>11</v>
      </c>
      <c r="J10" s="22" t="s">
        <v>11</v>
      </c>
      <c r="K10" s="14" t="s">
        <v>11</v>
      </c>
      <c r="L10" s="13" t="s">
        <v>11</v>
      </c>
      <c r="M10" s="13" t="s">
        <v>11</v>
      </c>
      <c r="N10" s="13" t="s">
        <v>11</v>
      </c>
      <c r="O10" s="13" t="s">
        <v>11</v>
      </c>
      <c r="P10" s="13" t="s">
        <v>11</v>
      </c>
      <c r="Q10" s="13" t="s">
        <v>11</v>
      </c>
      <c r="R10" s="13" t="s">
        <v>11</v>
      </c>
      <c r="S10" s="13" t="s">
        <v>11</v>
      </c>
      <c r="T10" s="13" t="s">
        <v>11</v>
      </c>
      <c r="U10" s="22" t="s">
        <v>11</v>
      </c>
      <c r="V10" s="14">
        <f t="shared" si="5"/>
        <v>0</v>
      </c>
      <c r="W10" s="15">
        <f t="shared" si="2"/>
        <v>0</v>
      </c>
      <c r="X10" s="14">
        <f t="shared" si="6"/>
        <v>0</v>
      </c>
      <c r="Y10" s="15">
        <f t="shared" si="3"/>
        <v>0</v>
      </c>
      <c r="Z10" s="14">
        <f t="shared" si="7"/>
        <v>0</v>
      </c>
      <c r="AA10" s="15">
        <f t="shared" si="4"/>
        <v>0</v>
      </c>
    </row>
    <row r="11" spans="1:27" x14ac:dyDescent="0.25">
      <c r="A11" s="12" t="s">
        <v>16</v>
      </c>
      <c r="B11" s="13">
        <v>9</v>
      </c>
      <c r="C11" s="13">
        <v>1</v>
      </c>
      <c r="D11" s="13">
        <v>0</v>
      </c>
      <c r="E11" s="13">
        <v>15</v>
      </c>
      <c r="F11" s="13">
        <v>4</v>
      </c>
      <c r="G11" s="13">
        <v>10</v>
      </c>
      <c r="H11" s="13">
        <v>0</v>
      </c>
      <c r="I11" s="13">
        <v>8</v>
      </c>
      <c r="J11" s="22">
        <v>4</v>
      </c>
      <c r="K11" s="14">
        <v>4</v>
      </c>
      <c r="L11" s="13">
        <v>6</v>
      </c>
      <c r="M11" s="13">
        <v>6</v>
      </c>
      <c r="N11" s="13" t="s">
        <v>11</v>
      </c>
      <c r="O11" s="13" t="s">
        <v>11</v>
      </c>
      <c r="P11" s="13" t="s">
        <v>11</v>
      </c>
      <c r="Q11" s="13" t="s">
        <v>11</v>
      </c>
      <c r="R11" s="13" t="s">
        <v>11</v>
      </c>
      <c r="S11" s="13" t="s">
        <v>11</v>
      </c>
      <c r="T11" s="13" t="s">
        <v>11</v>
      </c>
      <c r="U11" s="22" t="s">
        <v>11</v>
      </c>
      <c r="V11" s="14">
        <f t="shared" si="5"/>
        <v>51</v>
      </c>
      <c r="W11" s="15">
        <f t="shared" si="2"/>
        <v>0.66233766233766234</v>
      </c>
      <c r="X11" s="14">
        <f t="shared" si="6"/>
        <v>16</v>
      </c>
      <c r="Y11" s="15">
        <f t="shared" si="3"/>
        <v>0.22222222222222221</v>
      </c>
      <c r="Z11" s="14">
        <f t="shared" si="7"/>
        <v>67</v>
      </c>
      <c r="AA11" s="15">
        <f t="shared" si="4"/>
        <v>0.44966442953020136</v>
      </c>
    </row>
    <row r="12" spans="1:27" x14ac:dyDescent="0.25">
      <c r="A12" s="12" t="s">
        <v>17</v>
      </c>
      <c r="B12" s="13">
        <v>9</v>
      </c>
      <c r="C12" s="13">
        <v>1</v>
      </c>
      <c r="D12" s="13">
        <v>7</v>
      </c>
      <c r="E12" s="13">
        <v>15</v>
      </c>
      <c r="F12" s="13">
        <v>4</v>
      </c>
      <c r="G12" s="13">
        <v>7</v>
      </c>
      <c r="H12" s="13">
        <v>0</v>
      </c>
      <c r="I12" s="13">
        <v>10</v>
      </c>
      <c r="J12" s="22">
        <v>6</v>
      </c>
      <c r="K12" s="14">
        <v>4</v>
      </c>
      <c r="L12" s="13">
        <v>6</v>
      </c>
      <c r="M12" s="13">
        <v>6</v>
      </c>
      <c r="N12" s="13" t="s">
        <v>11</v>
      </c>
      <c r="O12" s="13" t="s">
        <v>11</v>
      </c>
      <c r="P12" s="13">
        <v>7.5</v>
      </c>
      <c r="Q12" s="13">
        <v>4</v>
      </c>
      <c r="R12" s="13">
        <v>6</v>
      </c>
      <c r="S12" s="13">
        <v>7</v>
      </c>
      <c r="T12" s="13">
        <v>5</v>
      </c>
      <c r="U12" s="22" t="s">
        <v>11</v>
      </c>
      <c r="V12" s="14">
        <f t="shared" si="5"/>
        <v>59</v>
      </c>
      <c r="W12" s="15">
        <f t="shared" si="2"/>
        <v>0.76623376623376627</v>
      </c>
      <c r="X12" s="14">
        <f t="shared" si="6"/>
        <v>45.5</v>
      </c>
      <c r="Y12" s="15">
        <f t="shared" si="3"/>
        <v>0.63194444444444442</v>
      </c>
      <c r="Z12" s="14">
        <f t="shared" si="7"/>
        <v>104.5</v>
      </c>
      <c r="AA12" s="15">
        <f t="shared" si="4"/>
        <v>0.70134228187919467</v>
      </c>
    </row>
    <row r="13" spans="1:27" x14ac:dyDescent="0.25">
      <c r="A13" s="12" t="s">
        <v>18</v>
      </c>
      <c r="B13" s="13">
        <v>9.5</v>
      </c>
      <c r="C13" s="13">
        <v>0</v>
      </c>
      <c r="D13" s="13">
        <v>5</v>
      </c>
      <c r="E13" s="13">
        <v>12</v>
      </c>
      <c r="F13" s="13">
        <v>10</v>
      </c>
      <c r="G13" s="13">
        <v>10</v>
      </c>
      <c r="H13" s="13">
        <v>0</v>
      </c>
      <c r="I13" s="13">
        <v>4</v>
      </c>
      <c r="J13" s="22">
        <v>1</v>
      </c>
      <c r="K13" s="14">
        <v>4</v>
      </c>
      <c r="L13" s="13">
        <v>4</v>
      </c>
      <c r="M13" s="13">
        <v>5.5</v>
      </c>
      <c r="N13" s="13">
        <v>4</v>
      </c>
      <c r="O13" s="13">
        <v>4</v>
      </c>
      <c r="P13" s="13">
        <v>7.5</v>
      </c>
      <c r="Q13" s="13">
        <v>6</v>
      </c>
      <c r="R13" s="13">
        <v>5</v>
      </c>
      <c r="S13" s="13">
        <v>2</v>
      </c>
      <c r="T13" s="13" t="s">
        <v>11</v>
      </c>
      <c r="U13" s="22" t="s">
        <v>11</v>
      </c>
      <c r="V13" s="14">
        <f t="shared" si="5"/>
        <v>51.5</v>
      </c>
      <c r="W13" s="15">
        <f t="shared" si="2"/>
        <v>0.66883116883116878</v>
      </c>
      <c r="X13" s="14">
        <f t="shared" si="6"/>
        <v>42</v>
      </c>
      <c r="Y13" s="15">
        <f t="shared" si="3"/>
        <v>0.58333333333333337</v>
      </c>
      <c r="Z13" s="14">
        <f t="shared" si="7"/>
        <v>93.5</v>
      </c>
      <c r="AA13" s="15">
        <f t="shared" si="4"/>
        <v>0.62751677852348997</v>
      </c>
    </row>
    <row r="14" spans="1:27" x14ac:dyDescent="0.25">
      <c r="A14" s="12" t="s">
        <v>19</v>
      </c>
      <c r="B14" s="13">
        <v>10</v>
      </c>
      <c r="C14" s="13">
        <v>1</v>
      </c>
      <c r="D14" s="13">
        <v>9.5</v>
      </c>
      <c r="E14" s="13">
        <v>14</v>
      </c>
      <c r="F14" s="13">
        <v>4</v>
      </c>
      <c r="G14" s="13">
        <v>10</v>
      </c>
      <c r="H14" s="13">
        <v>0</v>
      </c>
      <c r="I14" s="13">
        <v>8</v>
      </c>
      <c r="J14" s="22">
        <v>6</v>
      </c>
      <c r="K14" s="14">
        <v>4</v>
      </c>
      <c r="L14" s="13">
        <v>5</v>
      </c>
      <c r="M14" s="13">
        <v>6</v>
      </c>
      <c r="N14" s="13">
        <v>3</v>
      </c>
      <c r="O14" s="13">
        <v>5</v>
      </c>
      <c r="P14" s="13">
        <v>7.5</v>
      </c>
      <c r="Q14" s="13">
        <v>6</v>
      </c>
      <c r="R14" s="13" t="s">
        <v>11</v>
      </c>
      <c r="S14" s="13" t="s">
        <v>11</v>
      </c>
      <c r="T14" s="13">
        <v>5</v>
      </c>
      <c r="U14" s="22">
        <v>0</v>
      </c>
      <c r="V14" s="14">
        <f t="shared" si="5"/>
        <v>62.5</v>
      </c>
      <c r="W14" s="15">
        <f t="shared" si="2"/>
        <v>0.81168831168831168</v>
      </c>
      <c r="X14" s="14">
        <f t="shared" si="6"/>
        <v>41.5</v>
      </c>
      <c r="Y14" s="15">
        <f t="shared" si="3"/>
        <v>0.57638888888888884</v>
      </c>
      <c r="Z14" s="14">
        <f t="shared" si="7"/>
        <v>104</v>
      </c>
      <c r="AA14" s="15">
        <f t="shared" si="4"/>
        <v>0.69798657718120805</v>
      </c>
    </row>
    <row r="15" spans="1:27" x14ac:dyDescent="0.25">
      <c r="A15" s="12" t="s">
        <v>20</v>
      </c>
      <c r="B15" s="13">
        <v>5</v>
      </c>
      <c r="C15" s="13">
        <v>0</v>
      </c>
      <c r="D15" s="13">
        <v>4</v>
      </c>
      <c r="E15" s="13">
        <v>15</v>
      </c>
      <c r="F15" s="13">
        <v>10</v>
      </c>
      <c r="G15" s="13">
        <v>9</v>
      </c>
      <c r="H15" s="13">
        <v>5</v>
      </c>
      <c r="I15" s="13">
        <v>2</v>
      </c>
      <c r="J15" s="22" t="s">
        <v>11</v>
      </c>
      <c r="K15" s="14" t="s">
        <v>11</v>
      </c>
      <c r="L15" s="13" t="s">
        <v>11</v>
      </c>
      <c r="M15" s="13">
        <v>5</v>
      </c>
      <c r="N15" s="13">
        <v>4</v>
      </c>
      <c r="O15" s="13">
        <v>4</v>
      </c>
      <c r="P15" s="13">
        <v>8</v>
      </c>
      <c r="Q15" s="13">
        <v>6</v>
      </c>
      <c r="R15" s="13" t="s">
        <v>11</v>
      </c>
      <c r="S15" s="13" t="s">
        <v>11</v>
      </c>
      <c r="T15" s="13" t="s">
        <v>11</v>
      </c>
      <c r="U15" s="22" t="s">
        <v>11</v>
      </c>
      <c r="V15" s="14">
        <f t="shared" si="5"/>
        <v>50</v>
      </c>
      <c r="W15" s="15">
        <f t="shared" si="2"/>
        <v>0.64935064935064934</v>
      </c>
      <c r="X15" s="14">
        <f t="shared" si="6"/>
        <v>27</v>
      </c>
      <c r="Y15" s="15">
        <f t="shared" si="3"/>
        <v>0.375</v>
      </c>
      <c r="Z15" s="14">
        <f t="shared" si="7"/>
        <v>77</v>
      </c>
      <c r="AA15" s="15">
        <f t="shared" si="4"/>
        <v>0.51677852348993292</v>
      </c>
    </row>
    <row r="16" spans="1:27" x14ac:dyDescent="0.25">
      <c r="A16" s="12" t="s">
        <v>21</v>
      </c>
      <c r="B16" s="13">
        <v>10</v>
      </c>
      <c r="C16" s="13">
        <v>1</v>
      </c>
      <c r="D16" s="13">
        <v>7</v>
      </c>
      <c r="E16" s="13">
        <v>15</v>
      </c>
      <c r="F16" s="13">
        <v>4</v>
      </c>
      <c r="G16" s="13">
        <v>7</v>
      </c>
      <c r="H16" s="13">
        <v>0</v>
      </c>
      <c r="I16" s="13">
        <v>9</v>
      </c>
      <c r="J16" s="22">
        <v>0</v>
      </c>
      <c r="K16" s="14">
        <v>4</v>
      </c>
      <c r="L16" s="13">
        <v>6</v>
      </c>
      <c r="M16" s="13">
        <v>6</v>
      </c>
      <c r="N16" s="13">
        <v>3</v>
      </c>
      <c r="O16" s="13">
        <v>5</v>
      </c>
      <c r="P16" s="13">
        <v>7</v>
      </c>
      <c r="Q16" s="13">
        <v>4</v>
      </c>
      <c r="R16" s="13">
        <v>6</v>
      </c>
      <c r="S16" s="13">
        <v>2</v>
      </c>
      <c r="T16" s="13" t="s">
        <v>11</v>
      </c>
      <c r="U16" s="22" t="s">
        <v>11</v>
      </c>
      <c r="V16" s="14">
        <f t="shared" si="5"/>
        <v>53</v>
      </c>
      <c r="W16" s="15">
        <f t="shared" si="2"/>
        <v>0.68831168831168832</v>
      </c>
      <c r="X16" s="14">
        <f t="shared" si="6"/>
        <v>43</v>
      </c>
      <c r="Y16" s="15">
        <f t="shared" si="3"/>
        <v>0.59722222222222221</v>
      </c>
      <c r="Z16" s="14">
        <f t="shared" si="7"/>
        <v>96</v>
      </c>
      <c r="AA16" s="15">
        <f t="shared" si="4"/>
        <v>0.64429530201342278</v>
      </c>
    </row>
    <row r="17" spans="1:27" x14ac:dyDescent="0.25">
      <c r="A17" s="12" t="s">
        <v>22</v>
      </c>
      <c r="B17" s="13">
        <v>10</v>
      </c>
      <c r="C17" s="13">
        <v>1</v>
      </c>
      <c r="D17" s="13">
        <v>9.5</v>
      </c>
      <c r="E17" s="13">
        <v>15</v>
      </c>
      <c r="F17" s="13">
        <v>4</v>
      </c>
      <c r="G17" s="13">
        <v>10</v>
      </c>
      <c r="H17" s="13">
        <v>0</v>
      </c>
      <c r="I17" s="13">
        <v>8</v>
      </c>
      <c r="J17" s="22">
        <v>0</v>
      </c>
      <c r="K17" s="14">
        <v>0</v>
      </c>
      <c r="L17" s="13">
        <v>6</v>
      </c>
      <c r="M17" s="13">
        <v>6</v>
      </c>
      <c r="N17" s="13">
        <v>3</v>
      </c>
      <c r="O17" s="13">
        <v>5</v>
      </c>
      <c r="P17" s="13">
        <v>8</v>
      </c>
      <c r="Q17" s="13">
        <v>6</v>
      </c>
      <c r="R17" s="13">
        <v>6</v>
      </c>
      <c r="S17" s="13">
        <v>7</v>
      </c>
      <c r="T17" s="13">
        <v>5</v>
      </c>
      <c r="U17" s="22" t="s">
        <v>11</v>
      </c>
      <c r="V17" s="14">
        <f t="shared" si="5"/>
        <v>57.5</v>
      </c>
      <c r="W17" s="15">
        <f t="shared" si="2"/>
        <v>0.74675324675324672</v>
      </c>
      <c r="X17" s="14">
        <f t="shared" si="6"/>
        <v>52</v>
      </c>
      <c r="Y17" s="15">
        <f t="shared" si="3"/>
        <v>0.72222222222222221</v>
      </c>
      <c r="Z17" s="14">
        <f t="shared" si="7"/>
        <v>109.5</v>
      </c>
      <c r="AA17" s="15">
        <f t="shared" si="4"/>
        <v>0.7348993288590604</v>
      </c>
    </row>
    <row r="18" spans="1:27" x14ac:dyDescent="0.25">
      <c r="A18" s="12" t="s">
        <v>23</v>
      </c>
      <c r="B18" s="13">
        <v>10</v>
      </c>
      <c r="C18" s="13">
        <v>1</v>
      </c>
      <c r="D18" s="13">
        <v>7</v>
      </c>
      <c r="E18" s="13">
        <v>13</v>
      </c>
      <c r="F18" s="13">
        <v>0</v>
      </c>
      <c r="G18" s="13">
        <v>7</v>
      </c>
      <c r="H18" s="13">
        <v>0</v>
      </c>
      <c r="I18" s="13">
        <v>9</v>
      </c>
      <c r="J18" s="22">
        <v>4</v>
      </c>
      <c r="K18" s="14">
        <v>4</v>
      </c>
      <c r="L18" s="13">
        <v>6</v>
      </c>
      <c r="M18" s="13">
        <v>6</v>
      </c>
      <c r="N18" s="13" t="s">
        <v>11</v>
      </c>
      <c r="O18" s="13" t="s">
        <v>11</v>
      </c>
      <c r="P18" s="13" t="s">
        <v>11</v>
      </c>
      <c r="Q18" s="13" t="s">
        <v>11</v>
      </c>
      <c r="R18" s="13">
        <v>6</v>
      </c>
      <c r="S18" s="13">
        <v>2</v>
      </c>
      <c r="T18" s="13" t="s">
        <v>11</v>
      </c>
      <c r="U18" s="22" t="s">
        <v>11</v>
      </c>
      <c r="V18" s="14">
        <f t="shared" si="5"/>
        <v>51</v>
      </c>
      <c r="W18" s="15">
        <f t="shared" si="2"/>
        <v>0.66233766233766234</v>
      </c>
      <c r="X18" s="14">
        <f t="shared" si="6"/>
        <v>24</v>
      </c>
      <c r="Y18" s="15">
        <f t="shared" si="3"/>
        <v>0.33333333333333331</v>
      </c>
      <c r="Z18" s="14">
        <f t="shared" si="7"/>
        <v>75</v>
      </c>
      <c r="AA18" s="15">
        <f t="shared" si="4"/>
        <v>0.50335570469798663</v>
      </c>
    </row>
    <row r="19" spans="1:27" x14ac:dyDescent="0.25">
      <c r="A19" s="12" t="s">
        <v>24</v>
      </c>
      <c r="B19" s="13">
        <v>10</v>
      </c>
      <c r="C19" s="13">
        <v>1</v>
      </c>
      <c r="D19" s="13">
        <v>4</v>
      </c>
      <c r="E19" s="13">
        <v>14</v>
      </c>
      <c r="F19" s="13">
        <v>8</v>
      </c>
      <c r="G19" s="13">
        <v>10</v>
      </c>
      <c r="H19" s="13">
        <v>0</v>
      </c>
      <c r="I19" s="13">
        <v>10</v>
      </c>
      <c r="J19" s="22">
        <v>12</v>
      </c>
      <c r="K19" s="14" t="s">
        <v>11</v>
      </c>
      <c r="L19" s="13" t="s">
        <v>11</v>
      </c>
      <c r="M19" s="13" t="s">
        <v>11</v>
      </c>
      <c r="N19" s="13" t="s">
        <v>11</v>
      </c>
      <c r="O19" s="13" t="s">
        <v>11</v>
      </c>
      <c r="P19" s="13">
        <v>7</v>
      </c>
      <c r="Q19" s="13">
        <v>6</v>
      </c>
      <c r="R19" s="13"/>
      <c r="S19" s="13" t="s">
        <v>11</v>
      </c>
      <c r="T19" s="13">
        <v>6</v>
      </c>
      <c r="U19" s="22">
        <v>6</v>
      </c>
      <c r="V19" s="14">
        <f t="shared" si="5"/>
        <v>69</v>
      </c>
      <c r="W19" s="15">
        <f t="shared" si="2"/>
        <v>0.89610389610389607</v>
      </c>
      <c r="X19" s="14">
        <f t="shared" si="6"/>
        <v>25</v>
      </c>
      <c r="Y19" s="15">
        <f t="shared" si="3"/>
        <v>0.34722222222222221</v>
      </c>
      <c r="Z19" s="14">
        <f t="shared" si="7"/>
        <v>94</v>
      </c>
      <c r="AA19" s="15">
        <f t="shared" si="4"/>
        <v>0.63087248322147649</v>
      </c>
    </row>
    <row r="20" spans="1:27" x14ac:dyDescent="0.25">
      <c r="A20" s="12" t="s">
        <v>25</v>
      </c>
      <c r="B20" s="13">
        <v>9</v>
      </c>
      <c r="C20" s="13">
        <v>1</v>
      </c>
      <c r="D20" s="13">
        <v>2</v>
      </c>
      <c r="E20" s="13">
        <v>15</v>
      </c>
      <c r="F20" s="13">
        <v>4</v>
      </c>
      <c r="G20" s="13">
        <v>7</v>
      </c>
      <c r="H20" s="13">
        <v>0</v>
      </c>
      <c r="I20" s="13">
        <v>7</v>
      </c>
      <c r="J20" s="22" t="s">
        <v>11</v>
      </c>
      <c r="K20" s="14">
        <v>4</v>
      </c>
      <c r="L20" s="13">
        <v>3</v>
      </c>
      <c r="M20" s="13">
        <v>6</v>
      </c>
      <c r="N20" s="13">
        <v>2.5</v>
      </c>
      <c r="O20" s="13">
        <v>5</v>
      </c>
      <c r="P20" s="13">
        <v>3</v>
      </c>
      <c r="Q20" s="13">
        <v>4</v>
      </c>
      <c r="R20" s="13">
        <v>6</v>
      </c>
      <c r="S20" s="13">
        <v>2</v>
      </c>
      <c r="T20" s="13">
        <v>5</v>
      </c>
      <c r="U20" s="22">
        <v>0</v>
      </c>
      <c r="V20" s="14">
        <f t="shared" si="5"/>
        <v>45</v>
      </c>
      <c r="W20" s="15">
        <f t="shared" si="2"/>
        <v>0.58441558441558439</v>
      </c>
      <c r="X20" s="14">
        <f t="shared" si="6"/>
        <v>40.5</v>
      </c>
      <c r="Y20" s="15">
        <f t="shared" si="3"/>
        <v>0.5625</v>
      </c>
      <c r="Z20" s="14">
        <f t="shared" si="7"/>
        <v>85.5</v>
      </c>
      <c r="AA20" s="15">
        <f t="shared" si="4"/>
        <v>0.5738255033557047</v>
      </c>
    </row>
    <row r="21" spans="1:27" x14ac:dyDescent="0.25">
      <c r="A21" s="12" t="s">
        <v>26</v>
      </c>
      <c r="B21" s="13">
        <v>10</v>
      </c>
      <c r="C21" s="13">
        <v>1</v>
      </c>
      <c r="D21" s="13">
        <v>9.5</v>
      </c>
      <c r="E21" s="13">
        <v>15</v>
      </c>
      <c r="F21" s="13">
        <v>0</v>
      </c>
      <c r="G21" s="13">
        <v>10</v>
      </c>
      <c r="H21" s="13">
        <v>0</v>
      </c>
      <c r="I21" s="13">
        <v>4</v>
      </c>
      <c r="J21" s="22">
        <v>6</v>
      </c>
      <c r="K21" s="14" t="s">
        <v>11</v>
      </c>
      <c r="L21" s="13" t="s">
        <v>11</v>
      </c>
      <c r="M21" s="13" t="s">
        <v>11</v>
      </c>
      <c r="N21" s="13">
        <v>3</v>
      </c>
      <c r="O21" s="13">
        <v>5</v>
      </c>
      <c r="P21" s="13">
        <v>7.5</v>
      </c>
      <c r="Q21" s="13">
        <v>4</v>
      </c>
      <c r="R21" s="13">
        <v>6</v>
      </c>
      <c r="S21" s="13">
        <v>2</v>
      </c>
      <c r="T21" s="13" t="s">
        <v>11</v>
      </c>
      <c r="U21" s="22" t="s">
        <v>11</v>
      </c>
      <c r="V21" s="14">
        <f t="shared" si="5"/>
        <v>55.5</v>
      </c>
      <c r="W21" s="15">
        <f t="shared" si="2"/>
        <v>0.72077922077922074</v>
      </c>
      <c r="X21" s="14">
        <f t="shared" si="6"/>
        <v>27.5</v>
      </c>
      <c r="Y21" s="15">
        <f t="shared" si="3"/>
        <v>0.38194444444444442</v>
      </c>
      <c r="Z21" s="14">
        <f t="shared" si="7"/>
        <v>83</v>
      </c>
      <c r="AA21" s="15">
        <f t="shared" si="4"/>
        <v>0.55704697986577179</v>
      </c>
    </row>
    <row r="22" spans="1:27" x14ac:dyDescent="0.25">
      <c r="A22" s="12" t="s">
        <v>27</v>
      </c>
      <c r="B22" s="13">
        <v>10</v>
      </c>
      <c r="C22" s="13">
        <v>0</v>
      </c>
      <c r="D22" s="13">
        <v>8</v>
      </c>
      <c r="E22" s="13">
        <v>10</v>
      </c>
      <c r="F22" s="13">
        <v>10</v>
      </c>
      <c r="G22" s="13">
        <v>10</v>
      </c>
      <c r="H22" s="13">
        <v>5</v>
      </c>
      <c r="I22" s="13">
        <v>9.5</v>
      </c>
      <c r="J22" s="22">
        <v>12</v>
      </c>
      <c r="K22" s="14">
        <v>4</v>
      </c>
      <c r="L22" s="13">
        <v>6</v>
      </c>
      <c r="M22" s="13">
        <v>4</v>
      </c>
      <c r="N22" s="13">
        <v>8</v>
      </c>
      <c r="O22" s="13">
        <v>5</v>
      </c>
      <c r="P22" s="13">
        <v>7.5</v>
      </c>
      <c r="Q22" s="13">
        <v>6</v>
      </c>
      <c r="R22" s="13">
        <v>4</v>
      </c>
      <c r="S22" s="13">
        <v>3</v>
      </c>
      <c r="T22" s="13" t="s">
        <v>11</v>
      </c>
      <c r="U22" s="22" t="s">
        <v>11</v>
      </c>
      <c r="V22" s="14">
        <f t="shared" si="5"/>
        <v>74.5</v>
      </c>
      <c r="W22" s="15">
        <f t="shared" si="2"/>
        <v>0.96753246753246758</v>
      </c>
      <c r="X22" s="14">
        <f t="shared" si="6"/>
        <v>47.5</v>
      </c>
      <c r="Y22" s="15">
        <f t="shared" si="3"/>
        <v>0.65972222222222221</v>
      </c>
      <c r="Z22" s="14">
        <f t="shared" si="7"/>
        <v>122</v>
      </c>
      <c r="AA22" s="15">
        <f t="shared" si="4"/>
        <v>0.81879194630872487</v>
      </c>
    </row>
    <row r="23" spans="1:27" x14ac:dyDescent="0.25">
      <c r="A23" s="12" t="s">
        <v>28</v>
      </c>
      <c r="B23" s="13">
        <v>10</v>
      </c>
      <c r="C23" s="13">
        <v>1</v>
      </c>
      <c r="D23" s="13">
        <v>1</v>
      </c>
      <c r="E23" s="13">
        <v>15</v>
      </c>
      <c r="F23" s="13" t="s">
        <v>11</v>
      </c>
      <c r="G23" s="13" t="s">
        <v>11</v>
      </c>
      <c r="H23" s="13" t="s">
        <v>11</v>
      </c>
      <c r="I23" s="13">
        <v>8</v>
      </c>
      <c r="J23" s="22" t="s">
        <v>11</v>
      </c>
      <c r="K23" s="14" t="s">
        <v>11</v>
      </c>
      <c r="L23" s="13" t="s">
        <v>11</v>
      </c>
      <c r="M23" s="13" t="s">
        <v>11</v>
      </c>
      <c r="N23" s="13" t="s">
        <v>11</v>
      </c>
      <c r="O23" s="13" t="s">
        <v>11</v>
      </c>
      <c r="P23" s="13">
        <v>7.5</v>
      </c>
      <c r="Q23" s="13">
        <v>4</v>
      </c>
      <c r="R23" s="13">
        <v>6</v>
      </c>
      <c r="S23" s="13">
        <v>4</v>
      </c>
      <c r="T23" s="13" t="s">
        <v>11</v>
      </c>
      <c r="U23" s="22" t="s">
        <v>11</v>
      </c>
      <c r="V23" s="14">
        <f t="shared" si="5"/>
        <v>35</v>
      </c>
      <c r="W23" s="15">
        <f t="shared" si="2"/>
        <v>0.45454545454545453</v>
      </c>
      <c r="X23" s="14">
        <f t="shared" si="6"/>
        <v>21.5</v>
      </c>
      <c r="Y23" s="15">
        <f t="shared" si="3"/>
        <v>0.2986111111111111</v>
      </c>
      <c r="Z23" s="14">
        <f t="shared" si="7"/>
        <v>56.5</v>
      </c>
      <c r="AA23" s="15">
        <f t="shared" si="4"/>
        <v>0.37919463087248323</v>
      </c>
    </row>
    <row r="24" spans="1:27" x14ac:dyDescent="0.25">
      <c r="A24" s="12" t="s">
        <v>29</v>
      </c>
      <c r="B24" s="13">
        <v>10</v>
      </c>
      <c r="C24" s="13">
        <v>1</v>
      </c>
      <c r="D24" s="13">
        <v>3</v>
      </c>
      <c r="E24" s="13" t="s">
        <v>11</v>
      </c>
      <c r="F24" s="13">
        <v>4</v>
      </c>
      <c r="G24" s="13">
        <v>7</v>
      </c>
      <c r="H24" s="13">
        <v>0</v>
      </c>
      <c r="I24" s="13">
        <v>6</v>
      </c>
      <c r="J24" s="22" t="s">
        <v>11</v>
      </c>
      <c r="K24" s="14">
        <v>4</v>
      </c>
      <c r="L24" s="13">
        <v>5</v>
      </c>
      <c r="M24" s="13">
        <v>6</v>
      </c>
      <c r="N24" s="13">
        <v>3</v>
      </c>
      <c r="O24" s="13">
        <v>4</v>
      </c>
      <c r="P24" s="13">
        <v>3</v>
      </c>
      <c r="Q24" s="13">
        <v>4</v>
      </c>
      <c r="R24" s="13">
        <v>6</v>
      </c>
      <c r="S24" s="13">
        <v>2</v>
      </c>
      <c r="T24" s="13">
        <v>5</v>
      </c>
      <c r="U24" s="22">
        <v>0</v>
      </c>
      <c r="V24" s="14">
        <f t="shared" si="5"/>
        <v>31</v>
      </c>
      <c r="W24" s="15">
        <f t="shared" si="2"/>
        <v>0.40259740259740262</v>
      </c>
      <c r="X24" s="14">
        <f t="shared" si="6"/>
        <v>42</v>
      </c>
      <c r="Y24" s="15">
        <f t="shared" si="3"/>
        <v>0.58333333333333337</v>
      </c>
      <c r="Z24" s="14">
        <f t="shared" si="7"/>
        <v>73</v>
      </c>
      <c r="AA24" s="15">
        <f t="shared" si="4"/>
        <v>0.48993288590604028</v>
      </c>
    </row>
    <row r="25" spans="1:27" ht="15.75" thickBot="1" x14ac:dyDescent="0.3">
      <c r="A25" s="17" t="s">
        <v>30</v>
      </c>
      <c r="B25" s="18">
        <v>10</v>
      </c>
      <c r="C25" s="18">
        <v>1</v>
      </c>
      <c r="D25" s="18">
        <v>7</v>
      </c>
      <c r="E25" s="18">
        <v>15</v>
      </c>
      <c r="F25" s="18">
        <v>4</v>
      </c>
      <c r="G25" s="18">
        <v>7</v>
      </c>
      <c r="H25" s="18">
        <v>0</v>
      </c>
      <c r="I25" s="18">
        <v>9</v>
      </c>
      <c r="J25" s="39">
        <v>4</v>
      </c>
      <c r="K25" s="19">
        <v>4</v>
      </c>
      <c r="L25" s="18">
        <v>6</v>
      </c>
      <c r="M25" s="18">
        <v>6</v>
      </c>
      <c r="N25" s="18">
        <v>3</v>
      </c>
      <c r="O25" s="18">
        <v>5</v>
      </c>
      <c r="P25" s="18">
        <v>7.5</v>
      </c>
      <c r="Q25" s="18">
        <v>6</v>
      </c>
      <c r="R25" s="18">
        <v>6</v>
      </c>
      <c r="S25" s="18">
        <v>4</v>
      </c>
      <c r="T25" s="18" t="s">
        <v>11</v>
      </c>
      <c r="U25" s="39" t="s">
        <v>11</v>
      </c>
      <c r="V25" s="19">
        <f t="shared" si="5"/>
        <v>57</v>
      </c>
      <c r="W25" s="11">
        <f t="shared" si="2"/>
        <v>0.74025974025974028</v>
      </c>
      <c r="X25" s="19">
        <f t="shared" si="6"/>
        <v>47.5</v>
      </c>
      <c r="Y25" s="11">
        <f t="shared" si="3"/>
        <v>0.65972222222222221</v>
      </c>
      <c r="Z25" s="19">
        <f t="shared" si="7"/>
        <v>104.5</v>
      </c>
      <c r="AA25" s="11">
        <f t="shared" si="4"/>
        <v>0.70134228187919467</v>
      </c>
    </row>
    <row r="30" spans="1:27" x14ac:dyDescent="0.25">
      <c r="Q30" s="13"/>
    </row>
  </sheetData>
  <mergeCells count="3">
    <mergeCell ref="B1:J1"/>
    <mergeCell ref="K1:U1"/>
    <mergeCell ref="V1:AA1"/>
  </mergeCells>
  <conditionalFormatting sqref="AA5:AA25">
    <cfRule type="cellIs" dxfId="0" priority="1" operator="less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ÖSSZESÍTETT</vt:lpstr>
      <vt:lpstr>RKIN ZH</vt:lpstr>
      <vt:lpstr>RKIN HD</vt:lpstr>
      <vt:lpstr>ELEKTRO I ZH</vt:lpstr>
      <vt:lpstr>ELEKTRO II ZH</vt:lpstr>
      <vt:lpstr>HF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2018-05-19T14:43:08Z</dcterms:modified>
</cp:coreProperties>
</file>